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jimu-nas\先端研\01_研究基盤課\Kenkyuhi\01研究費共通事項\19謝金・アルバイト関係\02　アルバイト関係（最低賃金など）\勤務時間拡大\シミュレーション表\2026年度\"/>
    </mc:Choice>
  </mc:AlternateContent>
  <xr:revisionPtr revIDLastSave="0" documentId="13_ncr:1_{F4D6475F-C048-4ABA-B266-E2FBE29E8E67}" xr6:coauthVersionLast="47" xr6:coauthVersionMax="47" xr10:uidLastSave="{00000000-0000-0000-0000-000000000000}"/>
  <bookViews>
    <workbookView xWindow="-108" yWindow="-108" windowWidth="23256" windowHeight="12456" xr2:uid="{00000000-000D-0000-FFFF-FFFF00000000}"/>
  </bookViews>
  <sheets>
    <sheet name="シミュ" sheetId="57" r:id="rId1"/>
    <sheet name="交通費 " sheetId="69" r:id="rId2"/>
    <sheet name="←入力用シート" sheetId="67" r:id="rId3"/>
    <sheet name="R7保険料" sheetId="70" r:id="rId4"/>
  </sheets>
  <externalReferences>
    <externalReference r:id="rId5"/>
    <externalReference r:id="rId6"/>
    <externalReference r:id="rId7"/>
  </externalReferences>
  <definedNames>
    <definedName name="_xlnm._FilterDatabase" localSheetId="0" hidden="1">シミュ!#REF!</definedName>
    <definedName name="DATA">#REF!</definedName>
    <definedName name="_xlnm.Print_Area" localSheetId="0">シミュ!$A$1:$Z$73</definedName>
    <definedName name="_xlnm.Print_Area" localSheetId="1">'交通費 '!$A$1:$M$128</definedName>
    <definedName name="_xlnm.Print_Area">#N/A</definedName>
    <definedName name="_xlnm.Print_Titles" localSheetId="1">'交通費 '!$1:$8</definedName>
    <definedName name="_xlnm.Print_Titles">#N/A</definedName>
    <definedName name="rate">#REF!</definedName>
    <definedName name="データ">#REF!</definedName>
    <definedName name="ドルレート">#REF!</definedName>
    <definedName name="ビデオカメラ_ＨＤＲ_ＸＲ５２０_他">#REF!</definedName>
    <definedName name="海外活動費">#REF!</definedName>
    <definedName name="間接費合計">#REF!</definedName>
    <definedName name="基盤整備費合計">#REF!</definedName>
    <definedName name="基本人件費">#REF!</definedName>
    <definedName name="技術交換費合計">#REF!</definedName>
    <definedName name="教員マスタ">[1]教員マスタ!$A$1:$D$699</definedName>
    <definedName name="契約年度">#REF!</definedName>
    <definedName name="現地業務費合計">#REF!</definedName>
    <definedName name="現地研修費合計">#REF!</definedName>
    <definedName name="現地通貨レート">#REF!</definedName>
    <definedName name="航空賃C">#REF!</definedName>
    <definedName name="航空賃Y">#REF!</definedName>
    <definedName name="国内活動費">#REF!</definedName>
    <definedName name="国内費">#REF!</definedName>
    <definedName name="国内旅費">#REF!</definedName>
    <definedName name="細目表">[2]細目表!$1:$1048576</definedName>
    <definedName name="資機材費合計">#REF!</definedName>
    <definedName name="状況照会">[3]プロジェクト状況照会!$1:$1048576</definedName>
    <definedName name="積算総額">#REF!</definedName>
    <definedName name="設備・機材費">#REF!</definedName>
    <definedName name="地域">#REF!</definedName>
    <definedName name="調査旅費合計">#REF!</definedName>
    <definedName name="直人費コンサル">#REF!</definedName>
    <definedName name="直人費合計">#REF!</definedName>
    <definedName name="直接経費">#REF!</definedName>
    <definedName name="直接費">#REF!</definedName>
    <definedName name="通訳単価">#REF!</definedName>
    <definedName name="内定時">[2]交付内定時!$1:$1048576</definedName>
    <definedName name="年" localSheetId="0">#REF!</definedName>
    <definedName name="年">#REF!</definedName>
    <definedName name="報告書作成費合計">#REF!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3" i="57" l="1"/>
  <c r="B41" i="57"/>
  <c r="F42" i="57"/>
  <c r="F43" i="57"/>
  <c r="F44" i="57"/>
  <c r="F45" i="57"/>
  <c r="F46" i="57"/>
  <c r="F47" i="57"/>
  <c r="F48" i="57"/>
  <c r="F49" i="57"/>
  <c r="F50" i="57"/>
  <c r="F51" i="57"/>
  <c r="F52" i="57"/>
  <c r="F53" i="57"/>
  <c r="F54" i="57"/>
  <c r="F55" i="57"/>
  <c r="F56" i="57"/>
  <c r="F57" i="57"/>
  <c r="F58" i="57"/>
  <c r="F59" i="57"/>
  <c r="F60" i="57"/>
  <c r="F61" i="57"/>
  <c r="F62" i="57"/>
  <c r="F63" i="57"/>
  <c r="F64" i="57"/>
  <c r="F65" i="57"/>
  <c r="F66" i="57"/>
  <c r="J43" i="57"/>
  <c r="J44" i="57"/>
  <c r="J45" i="57"/>
  <c r="J46" i="57"/>
  <c r="J47" i="57"/>
  <c r="J48" i="57"/>
  <c r="J49" i="57"/>
  <c r="J50" i="57"/>
  <c r="J51" i="57"/>
  <c r="J52" i="57"/>
  <c r="J53" i="57"/>
  <c r="J54" i="57"/>
  <c r="J55" i="57"/>
  <c r="J56" i="57"/>
  <c r="J57" i="57"/>
  <c r="J58" i="57"/>
  <c r="J59" i="57"/>
  <c r="J60" i="57"/>
  <c r="J61" i="57"/>
  <c r="J62" i="57"/>
  <c r="J63" i="57"/>
  <c r="J64" i="57"/>
  <c r="J65" i="57"/>
  <c r="J66" i="57"/>
  <c r="J67" i="57"/>
  <c r="J68" i="57"/>
  <c r="K120" i="69"/>
  <c r="H120" i="69"/>
  <c r="E120" i="69"/>
  <c r="B120" i="69"/>
  <c r="K110" i="69"/>
  <c r="H110" i="69"/>
  <c r="E110" i="69"/>
  <c r="B110" i="69"/>
  <c r="K100" i="69"/>
  <c r="H100" i="69"/>
  <c r="E100" i="69"/>
  <c r="B100" i="69"/>
  <c r="K90" i="69"/>
  <c r="H90" i="69"/>
  <c r="E90" i="69"/>
  <c r="B90" i="69"/>
  <c r="K80" i="69"/>
  <c r="H80" i="69"/>
  <c r="E80" i="69"/>
  <c r="B80" i="69"/>
  <c r="K70" i="69"/>
  <c r="H70" i="69"/>
  <c r="E70" i="69"/>
  <c r="B70" i="69"/>
  <c r="K60" i="69"/>
  <c r="H60" i="69"/>
  <c r="E60" i="69"/>
  <c r="B60" i="69"/>
  <c r="K50" i="69"/>
  <c r="H50" i="69"/>
  <c r="E50" i="69"/>
  <c r="B50" i="69"/>
  <c r="K40" i="69"/>
  <c r="H40" i="69"/>
  <c r="E40" i="69"/>
  <c r="B40" i="69"/>
  <c r="K30" i="69"/>
  <c r="H30" i="69"/>
  <c r="E30" i="69"/>
  <c r="B30" i="69"/>
  <c r="K20" i="69"/>
  <c r="H20" i="69"/>
  <c r="E20" i="69"/>
  <c r="B20" i="69"/>
  <c r="K10" i="69"/>
  <c r="H10" i="69"/>
  <c r="E10" i="69"/>
  <c r="B10" i="69"/>
  <c r="L125" i="69"/>
  <c r="L124" i="69"/>
  <c r="L115" i="69"/>
  <c r="L114" i="69"/>
  <c r="L105" i="69"/>
  <c r="L104" i="69"/>
  <c r="L95" i="69"/>
  <c r="L94" i="69"/>
  <c r="L85" i="69"/>
  <c r="L84" i="69"/>
  <c r="L75" i="69"/>
  <c r="L74" i="69"/>
  <c r="L65" i="69"/>
  <c r="L64" i="69"/>
  <c r="L55" i="69"/>
  <c r="L54" i="69"/>
  <c r="L45" i="69"/>
  <c r="L44" i="69"/>
  <c r="L35" i="69"/>
  <c r="L34" i="69"/>
  <c r="I124" i="69"/>
  <c r="I125" i="69"/>
  <c r="I115" i="69"/>
  <c r="I114" i="69"/>
  <c r="I105" i="69"/>
  <c r="I104" i="69"/>
  <c r="I95" i="69"/>
  <c r="I94" i="69"/>
  <c r="I85" i="69"/>
  <c r="I84" i="69"/>
  <c r="I75" i="69"/>
  <c r="I74" i="69"/>
  <c r="I65" i="69"/>
  <c r="I64" i="69"/>
  <c r="I55" i="69"/>
  <c r="I54" i="69"/>
  <c r="I45" i="69"/>
  <c r="I44" i="69"/>
  <c r="I35" i="69"/>
  <c r="I34" i="69"/>
  <c r="F125" i="69"/>
  <c r="F124" i="69"/>
  <c r="F115" i="69"/>
  <c r="F114" i="69"/>
  <c r="F105" i="69"/>
  <c r="F104" i="69"/>
  <c r="F95" i="69"/>
  <c r="F94" i="69"/>
  <c r="F85" i="69"/>
  <c r="F84" i="69"/>
  <c r="F75" i="69"/>
  <c r="F74" i="69"/>
  <c r="F65" i="69"/>
  <c r="F64" i="69"/>
  <c r="F55" i="69"/>
  <c r="F54" i="69"/>
  <c r="F45" i="69"/>
  <c r="F44" i="69"/>
  <c r="F35" i="69"/>
  <c r="F34" i="69"/>
  <c r="L25" i="69"/>
  <c r="L24" i="69"/>
  <c r="I25" i="69"/>
  <c r="I24" i="69"/>
  <c r="F25" i="69"/>
  <c r="F24" i="69"/>
  <c r="C73" i="57"/>
  <c r="C12" i="69" s="1"/>
  <c r="L15" i="69"/>
  <c r="L14" i="69"/>
  <c r="I15" i="69"/>
  <c r="I14" i="69"/>
  <c r="F14" i="69"/>
  <c r="F15" i="69"/>
  <c r="B22" i="69"/>
  <c r="E22" i="69"/>
  <c r="H22" i="69"/>
  <c r="K22" i="69"/>
  <c r="B23" i="69"/>
  <c r="E23" i="69"/>
  <c r="H23" i="69"/>
  <c r="K23" i="69"/>
  <c r="B24" i="69"/>
  <c r="E24" i="69"/>
  <c r="H24" i="69"/>
  <c r="K24" i="69"/>
  <c r="B25" i="69"/>
  <c r="E25" i="69"/>
  <c r="H25" i="69"/>
  <c r="K25" i="69"/>
  <c r="D26" i="69"/>
  <c r="G26" i="69"/>
  <c r="J26" i="69"/>
  <c r="M26" i="69"/>
  <c r="B32" i="69"/>
  <c r="E32" i="69"/>
  <c r="B33" i="69"/>
  <c r="E33" i="69"/>
  <c r="B34" i="69"/>
  <c r="E34" i="69"/>
  <c r="B35" i="69"/>
  <c r="E35" i="69"/>
  <c r="D36" i="69"/>
  <c r="G16" i="69" l="1"/>
  <c r="M126" i="69"/>
  <c r="J126" i="69"/>
  <c r="G126" i="69"/>
  <c r="D126" i="69"/>
  <c r="K125" i="69"/>
  <c r="H125" i="69"/>
  <c r="E125" i="69"/>
  <c r="B125" i="69"/>
  <c r="K124" i="69"/>
  <c r="H124" i="69"/>
  <c r="E124" i="69"/>
  <c r="B124" i="69"/>
  <c r="K123" i="69"/>
  <c r="H123" i="69"/>
  <c r="E123" i="69"/>
  <c r="B123" i="69"/>
  <c r="K122" i="69"/>
  <c r="H122" i="69"/>
  <c r="E122" i="69"/>
  <c r="B122" i="69"/>
  <c r="M116" i="69"/>
  <c r="J116" i="69"/>
  <c r="G116" i="69"/>
  <c r="D116" i="69"/>
  <c r="K115" i="69"/>
  <c r="H115" i="69"/>
  <c r="E115" i="69"/>
  <c r="B115" i="69"/>
  <c r="K114" i="69"/>
  <c r="H114" i="69"/>
  <c r="E114" i="69"/>
  <c r="B114" i="69"/>
  <c r="K113" i="69"/>
  <c r="H113" i="69"/>
  <c r="E113" i="69"/>
  <c r="B113" i="69"/>
  <c r="K112" i="69"/>
  <c r="H112" i="69"/>
  <c r="E112" i="69"/>
  <c r="B112" i="69"/>
  <c r="M106" i="69"/>
  <c r="J106" i="69"/>
  <c r="G106" i="69"/>
  <c r="D106" i="69"/>
  <c r="K105" i="69"/>
  <c r="H105" i="69"/>
  <c r="E105" i="69"/>
  <c r="B105" i="69"/>
  <c r="K104" i="69"/>
  <c r="H104" i="69"/>
  <c r="E104" i="69"/>
  <c r="B104" i="69"/>
  <c r="K103" i="69"/>
  <c r="H103" i="69"/>
  <c r="E103" i="69"/>
  <c r="B103" i="69"/>
  <c r="K102" i="69"/>
  <c r="H102" i="69"/>
  <c r="E102" i="69"/>
  <c r="B102" i="69"/>
  <c r="M96" i="69"/>
  <c r="J96" i="69"/>
  <c r="G96" i="69"/>
  <c r="D96" i="69"/>
  <c r="K95" i="69"/>
  <c r="H95" i="69"/>
  <c r="E95" i="69"/>
  <c r="B95" i="69"/>
  <c r="K94" i="69"/>
  <c r="H94" i="69"/>
  <c r="E94" i="69"/>
  <c r="B94" i="69"/>
  <c r="K93" i="69"/>
  <c r="H93" i="69"/>
  <c r="E93" i="69"/>
  <c r="B93" i="69"/>
  <c r="K92" i="69"/>
  <c r="H92" i="69"/>
  <c r="E92" i="69"/>
  <c r="B92" i="69"/>
  <c r="M86" i="69"/>
  <c r="J86" i="69"/>
  <c r="G86" i="69"/>
  <c r="D86" i="69"/>
  <c r="K85" i="69"/>
  <c r="H85" i="69"/>
  <c r="E85" i="69"/>
  <c r="B85" i="69"/>
  <c r="K84" i="69"/>
  <c r="H84" i="69"/>
  <c r="E84" i="69"/>
  <c r="B84" i="69"/>
  <c r="K83" i="69"/>
  <c r="H83" i="69"/>
  <c r="E83" i="69"/>
  <c r="B83" i="69"/>
  <c r="K82" i="69"/>
  <c r="H82" i="69"/>
  <c r="E82" i="69"/>
  <c r="B82" i="69"/>
  <c r="M76" i="69"/>
  <c r="J76" i="69"/>
  <c r="G76" i="69"/>
  <c r="D76" i="69"/>
  <c r="K75" i="69"/>
  <c r="H75" i="69"/>
  <c r="E75" i="69"/>
  <c r="B75" i="69"/>
  <c r="K74" i="69"/>
  <c r="H74" i="69"/>
  <c r="E74" i="69"/>
  <c r="B74" i="69"/>
  <c r="K73" i="69"/>
  <c r="H73" i="69"/>
  <c r="E73" i="69"/>
  <c r="B73" i="69"/>
  <c r="K72" i="69"/>
  <c r="H72" i="69"/>
  <c r="E72" i="69"/>
  <c r="B72" i="69"/>
  <c r="M66" i="69"/>
  <c r="J66" i="69"/>
  <c r="G66" i="69"/>
  <c r="D66" i="69"/>
  <c r="K65" i="69"/>
  <c r="H65" i="69"/>
  <c r="E65" i="69"/>
  <c r="B65" i="69"/>
  <c r="K64" i="69"/>
  <c r="H64" i="69"/>
  <c r="E64" i="69"/>
  <c r="B64" i="69"/>
  <c r="K63" i="69"/>
  <c r="H63" i="69"/>
  <c r="E63" i="69"/>
  <c r="B63" i="69"/>
  <c r="K62" i="69"/>
  <c r="H62" i="69"/>
  <c r="E62" i="69"/>
  <c r="B62" i="69"/>
  <c r="M56" i="69"/>
  <c r="J56" i="69"/>
  <c r="G56" i="69"/>
  <c r="D56" i="69"/>
  <c r="K55" i="69"/>
  <c r="H55" i="69"/>
  <c r="E55" i="69"/>
  <c r="B55" i="69"/>
  <c r="K54" i="69"/>
  <c r="H54" i="69"/>
  <c r="E54" i="69"/>
  <c r="B54" i="69"/>
  <c r="K53" i="69"/>
  <c r="H53" i="69"/>
  <c r="E53" i="69"/>
  <c r="B53" i="69"/>
  <c r="K52" i="69"/>
  <c r="H52" i="69"/>
  <c r="E52" i="69"/>
  <c r="B52" i="69"/>
  <c r="M46" i="69"/>
  <c r="J46" i="69"/>
  <c r="G46" i="69"/>
  <c r="D46" i="69"/>
  <c r="K45" i="69"/>
  <c r="H45" i="69"/>
  <c r="E45" i="69"/>
  <c r="B45" i="69"/>
  <c r="K44" i="69"/>
  <c r="H44" i="69"/>
  <c r="E44" i="69"/>
  <c r="B44" i="69"/>
  <c r="K43" i="69"/>
  <c r="H43" i="69"/>
  <c r="E43" i="69"/>
  <c r="B43" i="69"/>
  <c r="K42" i="69"/>
  <c r="H42" i="69"/>
  <c r="E42" i="69"/>
  <c r="B42" i="69"/>
  <c r="M36" i="69"/>
  <c r="J36" i="69"/>
  <c r="G36" i="69"/>
  <c r="K35" i="69"/>
  <c r="H35" i="69"/>
  <c r="K34" i="69"/>
  <c r="H34" i="69"/>
  <c r="K33" i="69"/>
  <c r="H33" i="69"/>
  <c r="K32" i="69"/>
  <c r="H32" i="69"/>
  <c r="M16" i="69"/>
  <c r="J16" i="69"/>
  <c r="D16" i="69"/>
  <c r="K15" i="69"/>
  <c r="H15" i="69"/>
  <c r="E15" i="69"/>
  <c r="B15" i="69"/>
  <c r="K14" i="69"/>
  <c r="H14" i="69"/>
  <c r="E14" i="69"/>
  <c r="B14" i="69"/>
  <c r="K13" i="69"/>
  <c r="H13" i="69"/>
  <c r="E13" i="69"/>
  <c r="B13" i="69"/>
  <c r="K12" i="69"/>
  <c r="H12" i="69"/>
  <c r="E12" i="69"/>
  <c r="B12" i="69"/>
  <c r="B70" i="57" l="1"/>
  <c r="B43" i="57"/>
  <c r="H41" i="57"/>
  <c r="H42" i="57"/>
  <c r="H43" i="57"/>
  <c r="H44" i="57"/>
  <c r="H45" i="57"/>
  <c r="H46" i="57"/>
  <c r="H47" i="57"/>
  <c r="H48" i="57"/>
  <c r="H49" i="57"/>
  <c r="H50" i="57"/>
  <c r="H51" i="57"/>
  <c r="H52" i="57"/>
  <c r="H53" i="57"/>
  <c r="H54" i="57"/>
  <c r="H55" i="57"/>
  <c r="H56" i="57"/>
  <c r="H57" i="57"/>
  <c r="H58" i="57"/>
  <c r="H59" i="57"/>
  <c r="H60" i="57"/>
  <c r="H61" i="57"/>
  <c r="H62" i="57"/>
  <c r="H63" i="57"/>
  <c r="H64" i="57"/>
  <c r="H65" i="57"/>
  <c r="H66" i="57"/>
  <c r="H67" i="57"/>
  <c r="H68" i="57"/>
  <c r="H69" i="57"/>
  <c r="H70" i="57"/>
  <c r="H71" i="57"/>
  <c r="B42" i="57" l="1"/>
  <c r="L59" i="57"/>
  <c r="I11" i="57" l="1"/>
  <c r="H11" i="57" l="1"/>
  <c r="E73" i="57" l="1"/>
  <c r="G73" i="57"/>
  <c r="M73" i="57"/>
  <c r="Q73" i="57"/>
  <c r="S73" i="57"/>
  <c r="J13" i="57"/>
  <c r="Y73" i="57"/>
  <c r="C122" i="69" s="1"/>
  <c r="W73" i="57"/>
  <c r="U73" i="57"/>
  <c r="C32" i="57" s="1"/>
  <c r="O73" i="57"/>
  <c r="K73" i="57"/>
  <c r="I73" i="57"/>
  <c r="T39" i="57"/>
  <c r="V68" i="57" s="1"/>
  <c r="J71" i="57"/>
  <c r="J70" i="57"/>
  <c r="J69" i="57"/>
  <c r="J42" i="57"/>
  <c r="J41" i="57"/>
  <c r="H13" i="57"/>
  <c r="R42" i="57"/>
  <c r="R43" i="57"/>
  <c r="R44" i="57"/>
  <c r="R45" i="57"/>
  <c r="R46" i="57"/>
  <c r="R47" i="57"/>
  <c r="R48" i="57"/>
  <c r="R49" i="57"/>
  <c r="R50" i="57"/>
  <c r="R51" i="57"/>
  <c r="R52" i="57"/>
  <c r="R53" i="57"/>
  <c r="R54" i="57"/>
  <c r="R55" i="57"/>
  <c r="R56" i="57"/>
  <c r="R57" i="57"/>
  <c r="R58" i="57"/>
  <c r="R59" i="57"/>
  <c r="R60" i="57"/>
  <c r="R61" i="57"/>
  <c r="R62" i="57"/>
  <c r="R63" i="57"/>
  <c r="R64" i="57"/>
  <c r="R65" i="57"/>
  <c r="R66" i="57"/>
  <c r="R67" i="57"/>
  <c r="R68" i="57"/>
  <c r="R69" i="57"/>
  <c r="R70" i="57"/>
  <c r="R71" i="57"/>
  <c r="R41" i="57"/>
  <c r="P42" i="57"/>
  <c r="P43" i="57"/>
  <c r="P44" i="57"/>
  <c r="P45" i="57"/>
  <c r="P46" i="57"/>
  <c r="P47" i="57"/>
  <c r="P48" i="57"/>
  <c r="P49" i="57"/>
  <c r="P50" i="57"/>
  <c r="P51" i="57"/>
  <c r="P52" i="57"/>
  <c r="P53" i="57"/>
  <c r="P54" i="57"/>
  <c r="P55" i="57"/>
  <c r="P56" i="57"/>
  <c r="P57" i="57"/>
  <c r="P58" i="57"/>
  <c r="P59" i="57"/>
  <c r="P60" i="57"/>
  <c r="P61" i="57"/>
  <c r="P62" i="57"/>
  <c r="P63" i="57"/>
  <c r="P64" i="57"/>
  <c r="P65" i="57"/>
  <c r="P66" i="57"/>
  <c r="P67" i="57"/>
  <c r="P68" i="57"/>
  <c r="P69" i="57"/>
  <c r="P70" i="57"/>
  <c r="P41" i="57"/>
  <c r="N42" i="57"/>
  <c r="N43" i="57"/>
  <c r="N44" i="57"/>
  <c r="N45" i="57"/>
  <c r="N46" i="57"/>
  <c r="N47" i="57"/>
  <c r="N48" i="57"/>
  <c r="N49" i="57"/>
  <c r="N50" i="57"/>
  <c r="N51" i="57"/>
  <c r="N52" i="57"/>
  <c r="N53" i="57"/>
  <c r="N54" i="57"/>
  <c r="N55" i="57"/>
  <c r="N56" i="57"/>
  <c r="N57" i="57"/>
  <c r="N58" i="57"/>
  <c r="N59" i="57"/>
  <c r="N60" i="57"/>
  <c r="N61" i="57"/>
  <c r="N62" i="57"/>
  <c r="N63" i="57"/>
  <c r="N64" i="57"/>
  <c r="N65" i="57"/>
  <c r="N66" i="57"/>
  <c r="N67" i="57"/>
  <c r="N68" i="57"/>
  <c r="N69" i="57"/>
  <c r="N70" i="57"/>
  <c r="N71" i="57"/>
  <c r="N41" i="57"/>
  <c r="L42" i="57"/>
  <c r="L43" i="57"/>
  <c r="L44" i="57"/>
  <c r="L45" i="57"/>
  <c r="L46" i="57"/>
  <c r="L47" i="57"/>
  <c r="L48" i="57"/>
  <c r="L49" i="57"/>
  <c r="L50" i="57"/>
  <c r="L51" i="57"/>
  <c r="L52" i="57"/>
  <c r="L53" i="57"/>
  <c r="L54" i="57"/>
  <c r="L55" i="57"/>
  <c r="L56" i="57"/>
  <c r="L57" i="57"/>
  <c r="L58" i="57"/>
  <c r="L60" i="57"/>
  <c r="L61" i="57"/>
  <c r="L62" i="57"/>
  <c r="L63" i="57"/>
  <c r="L64" i="57"/>
  <c r="L65" i="57"/>
  <c r="L66" i="57"/>
  <c r="L67" i="57"/>
  <c r="L68" i="57"/>
  <c r="L69" i="57"/>
  <c r="L70" i="57"/>
  <c r="L41" i="57"/>
  <c r="F67" i="57"/>
  <c r="F68" i="57"/>
  <c r="F69" i="57"/>
  <c r="F70" i="57"/>
  <c r="F41" i="57"/>
  <c r="D42" i="57"/>
  <c r="D43" i="57"/>
  <c r="D44" i="57"/>
  <c r="D45" i="57"/>
  <c r="D46" i="57"/>
  <c r="D47" i="57"/>
  <c r="D48" i="57"/>
  <c r="D49" i="57"/>
  <c r="D50" i="57"/>
  <c r="D51" i="57"/>
  <c r="D52" i="57"/>
  <c r="D53" i="57"/>
  <c r="D54" i="57"/>
  <c r="D55" i="57"/>
  <c r="D56" i="57"/>
  <c r="D57" i="57"/>
  <c r="D58" i="57"/>
  <c r="D59" i="57"/>
  <c r="D60" i="57"/>
  <c r="D61" i="57"/>
  <c r="D62" i="57"/>
  <c r="D63" i="57"/>
  <c r="D64" i="57"/>
  <c r="D65" i="57"/>
  <c r="D66" i="57"/>
  <c r="D67" i="57"/>
  <c r="D68" i="57"/>
  <c r="D69" i="57"/>
  <c r="D70" i="57"/>
  <c r="D71" i="57"/>
  <c r="D41" i="57"/>
  <c r="B44" i="57"/>
  <c r="B45" i="57"/>
  <c r="B46" i="57"/>
  <c r="B47" i="57"/>
  <c r="B48" i="57"/>
  <c r="B49" i="57"/>
  <c r="B50" i="57"/>
  <c r="B51" i="57"/>
  <c r="B52" i="57"/>
  <c r="B53" i="57"/>
  <c r="B54" i="57"/>
  <c r="B55" i="57"/>
  <c r="B56" i="57"/>
  <c r="B57" i="57"/>
  <c r="B58" i="57"/>
  <c r="B59" i="57"/>
  <c r="B60" i="57"/>
  <c r="B61" i="57"/>
  <c r="B62" i="57"/>
  <c r="B63" i="57"/>
  <c r="B64" i="57"/>
  <c r="B65" i="57"/>
  <c r="B66" i="57"/>
  <c r="B67" i="57"/>
  <c r="B68" i="57"/>
  <c r="B69" i="57"/>
  <c r="O13" i="57"/>
  <c r="L13" i="57"/>
  <c r="E35" i="57"/>
  <c r="I122" i="69" l="1"/>
  <c r="C124" i="69"/>
  <c r="D124" i="69" s="1"/>
  <c r="C125" i="69"/>
  <c r="L122" i="69"/>
  <c r="F122" i="69"/>
  <c r="C123" i="69"/>
  <c r="D123" i="69" s="1"/>
  <c r="D122" i="69"/>
  <c r="C33" i="57"/>
  <c r="I33" i="57" s="1"/>
  <c r="T33" i="57" s="1"/>
  <c r="C112" i="69"/>
  <c r="C102" i="69"/>
  <c r="C31" i="57"/>
  <c r="I31" i="57" s="1"/>
  <c r="T31" i="57" s="1"/>
  <c r="C92" i="69"/>
  <c r="C30" i="57"/>
  <c r="I30" i="57" s="1"/>
  <c r="T30" i="57" s="1"/>
  <c r="C82" i="69"/>
  <c r="C29" i="57"/>
  <c r="I29" i="57" s="1"/>
  <c r="T29" i="57" s="1"/>
  <c r="C72" i="69"/>
  <c r="C28" i="57"/>
  <c r="I28" i="57" s="1"/>
  <c r="T28" i="57" s="1"/>
  <c r="C62" i="69"/>
  <c r="C27" i="57"/>
  <c r="I27" i="57" s="1"/>
  <c r="T27" i="57" s="1"/>
  <c r="C52" i="69"/>
  <c r="C26" i="57"/>
  <c r="I26" i="57" s="1"/>
  <c r="T26" i="57" s="1"/>
  <c r="C42" i="69"/>
  <c r="C25" i="57"/>
  <c r="I25" i="57" s="1"/>
  <c r="T25" i="57" s="1"/>
  <c r="C32" i="69"/>
  <c r="C24" i="57"/>
  <c r="I24" i="57" s="1"/>
  <c r="C22" i="69"/>
  <c r="D12" i="69"/>
  <c r="I12" i="69"/>
  <c r="F12" i="69"/>
  <c r="C15" i="69"/>
  <c r="L12" i="69"/>
  <c r="C14" i="69"/>
  <c r="D14" i="69" s="1"/>
  <c r="V66" i="57"/>
  <c r="C13" i="69"/>
  <c r="D13" i="69" s="1"/>
  <c r="T49" i="57"/>
  <c r="T53" i="57"/>
  <c r="T57" i="57"/>
  <c r="T55" i="57"/>
  <c r="V47" i="57"/>
  <c r="V51" i="57"/>
  <c r="V53" i="57"/>
  <c r="T59" i="57"/>
  <c r="V43" i="57"/>
  <c r="V41" i="57"/>
  <c r="V49" i="57"/>
  <c r="V55" i="57"/>
  <c r="T63" i="57"/>
  <c r="T65" i="57"/>
  <c r="V61" i="57"/>
  <c r="V63" i="57"/>
  <c r="T61" i="57"/>
  <c r="V57" i="57"/>
  <c r="V59" i="57"/>
  <c r="T43" i="57"/>
  <c r="T67" i="57"/>
  <c r="T45" i="57"/>
  <c r="T69" i="57"/>
  <c r="T47" i="57"/>
  <c r="T71" i="57"/>
  <c r="V65" i="57"/>
  <c r="T51" i="57"/>
  <c r="V45" i="57"/>
  <c r="C23" i="57"/>
  <c r="I23" i="57" s="1"/>
  <c r="T23" i="57" s="1"/>
  <c r="I32" i="57"/>
  <c r="T32" i="57" s="1"/>
  <c r="C34" i="57"/>
  <c r="I34" i="57" s="1"/>
  <c r="T34" i="57" s="1"/>
  <c r="T48" i="57"/>
  <c r="V50" i="57"/>
  <c r="V42" i="57"/>
  <c r="X71" i="57"/>
  <c r="T60" i="57"/>
  <c r="T41" i="57"/>
  <c r="T64" i="57"/>
  <c r="V58" i="57"/>
  <c r="T56" i="57"/>
  <c r="X44" i="57"/>
  <c r="X48" i="57"/>
  <c r="X52" i="57"/>
  <c r="X56" i="57"/>
  <c r="X60" i="57"/>
  <c r="X64" i="57"/>
  <c r="X68" i="57"/>
  <c r="V64" i="57"/>
  <c r="V56" i="57"/>
  <c r="V48" i="57"/>
  <c r="T70" i="57"/>
  <c r="T62" i="57"/>
  <c r="T54" i="57"/>
  <c r="T46" i="57"/>
  <c r="X41" i="57"/>
  <c r="X45" i="57"/>
  <c r="X49" i="57"/>
  <c r="X53" i="57"/>
  <c r="X57" i="57"/>
  <c r="X61" i="57"/>
  <c r="X65" i="57"/>
  <c r="X69" i="57"/>
  <c r="V62" i="57"/>
  <c r="V54" i="57"/>
  <c r="V46" i="57"/>
  <c r="T68" i="57"/>
  <c r="T52" i="57"/>
  <c r="T44" i="57"/>
  <c r="X42" i="57"/>
  <c r="X46" i="57"/>
  <c r="X50" i="57"/>
  <c r="X54" i="57"/>
  <c r="X58" i="57"/>
  <c r="X62" i="57"/>
  <c r="X66" i="57"/>
  <c r="X70" i="57"/>
  <c r="V67" i="57"/>
  <c r="V60" i="57"/>
  <c r="V52" i="57"/>
  <c r="V44" i="57"/>
  <c r="T66" i="57"/>
  <c r="T58" i="57"/>
  <c r="T50" i="57"/>
  <c r="T42" i="57"/>
  <c r="X43" i="57"/>
  <c r="X47" i="57"/>
  <c r="X51" i="57"/>
  <c r="X55" i="57"/>
  <c r="X59" i="57"/>
  <c r="X63" i="57"/>
  <c r="X67" i="57"/>
  <c r="B37" i="57"/>
  <c r="U13" i="57" s="1"/>
  <c r="F123" i="69" l="1"/>
  <c r="G124" i="69"/>
  <c r="G122" i="69"/>
  <c r="L123" i="69"/>
  <c r="M124" i="69"/>
  <c r="M122" i="69"/>
  <c r="D125" i="69"/>
  <c r="D127" i="69" s="1"/>
  <c r="J122" i="69"/>
  <c r="I123" i="69"/>
  <c r="J124" i="69"/>
  <c r="L112" i="69"/>
  <c r="C113" i="69"/>
  <c r="D113" i="69" s="1"/>
  <c r="F112" i="69"/>
  <c r="C115" i="69"/>
  <c r="I112" i="69"/>
  <c r="C114" i="69"/>
  <c r="D114" i="69" s="1"/>
  <c r="D112" i="69"/>
  <c r="L102" i="69"/>
  <c r="F102" i="69"/>
  <c r="C105" i="69"/>
  <c r="I102" i="69"/>
  <c r="C104" i="69"/>
  <c r="D104" i="69" s="1"/>
  <c r="D102" i="69"/>
  <c r="C103" i="69"/>
  <c r="D103" i="69" s="1"/>
  <c r="L92" i="69"/>
  <c r="C95" i="69"/>
  <c r="F92" i="69"/>
  <c r="C94" i="69"/>
  <c r="D94" i="69" s="1"/>
  <c r="I92" i="69"/>
  <c r="D92" i="69"/>
  <c r="C93" i="69"/>
  <c r="D93" i="69" s="1"/>
  <c r="C85" i="69"/>
  <c r="C84" i="69"/>
  <c r="D84" i="69" s="1"/>
  <c r="C83" i="69"/>
  <c r="D83" i="69" s="1"/>
  <c r="F82" i="69"/>
  <c r="I82" i="69"/>
  <c r="L82" i="69"/>
  <c r="D82" i="69"/>
  <c r="C74" i="69"/>
  <c r="D74" i="69" s="1"/>
  <c r="L72" i="69"/>
  <c r="F72" i="69"/>
  <c r="C75" i="69"/>
  <c r="I72" i="69"/>
  <c r="D72" i="69"/>
  <c r="C73" i="69"/>
  <c r="D73" i="69" s="1"/>
  <c r="F62" i="69"/>
  <c r="I62" i="69"/>
  <c r="L62" i="69"/>
  <c r="C65" i="69"/>
  <c r="C64" i="69"/>
  <c r="D64" i="69" s="1"/>
  <c r="D62" i="69"/>
  <c r="C63" i="69"/>
  <c r="D63" i="69" s="1"/>
  <c r="L52" i="69"/>
  <c r="I52" i="69"/>
  <c r="F52" i="69"/>
  <c r="C54" i="69"/>
  <c r="D54" i="69" s="1"/>
  <c r="C55" i="69"/>
  <c r="C53" i="69"/>
  <c r="D53" i="69" s="1"/>
  <c r="D52" i="69"/>
  <c r="L42" i="69"/>
  <c r="C44" i="69"/>
  <c r="D44" i="69" s="1"/>
  <c r="F42" i="69"/>
  <c r="I42" i="69"/>
  <c r="C45" i="69"/>
  <c r="D42" i="69"/>
  <c r="C43" i="69"/>
  <c r="D43" i="69" s="1"/>
  <c r="I32" i="69"/>
  <c r="F32" i="69"/>
  <c r="L32" i="69"/>
  <c r="C35" i="69"/>
  <c r="C34" i="69"/>
  <c r="D34" i="69" s="1"/>
  <c r="D32" i="69"/>
  <c r="C33" i="69"/>
  <c r="D33" i="69" s="1"/>
  <c r="F22" i="69"/>
  <c r="I22" i="69"/>
  <c r="D22" i="69"/>
  <c r="L22" i="69"/>
  <c r="C23" i="69"/>
  <c r="D23" i="69" s="1"/>
  <c r="C25" i="69"/>
  <c r="C24" i="69"/>
  <c r="D24" i="69" s="1"/>
  <c r="L13" i="69"/>
  <c r="M12" i="69"/>
  <c r="M14" i="69"/>
  <c r="G14" i="69"/>
  <c r="G12" i="69"/>
  <c r="F13" i="69"/>
  <c r="J12" i="69"/>
  <c r="J14" i="69"/>
  <c r="I13" i="69"/>
  <c r="D15" i="69"/>
  <c r="D17" i="69" s="1"/>
  <c r="C35" i="57"/>
  <c r="I35" i="57"/>
  <c r="T24" i="57"/>
  <c r="T35" i="57" s="1"/>
  <c r="D85" i="69" l="1"/>
  <c r="D87" i="69" s="1"/>
  <c r="D45" i="69"/>
  <c r="D47" i="69" s="1"/>
  <c r="D115" i="69"/>
  <c r="D117" i="69" s="1"/>
  <c r="D65" i="69"/>
  <c r="D67" i="69" s="1"/>
  <c r="D25" i="69"/>
  <c r="D27" i="69" s="1"/>
  <c r="M125" i="69"/>
  <c r="M123" i="69"/>
  <c r="M127" i="69"/>
  <c r="J125" i="69"/>
  <c r="J123" i="69"/>
  <c r="G123" i="69"/>
  <c r="G125" i="69"/>
  <c r="J114" i="69"/>
  <c r="J112" i="69"/>
  <c r="I113" i="69"/>
  <c r="F113" i="69"/>
  <c r="G114" i="69"/>
  <c r="G112" i="69"/>
  <c r="M112" i="69"/>
  <c r="L113" i="69"/>
  <c r="M114" i="69"/>
  <c r="I103" i="69"/>
  <c r="J102" i="69"/>
  <c r="J104" i="69"/>
  <c r="D105" i="69"/>
  <c r="D107" i="69" s="1"/>
  <c r="F103" i="69"/>
  <c r="G102" i="69"/>
  <c r="G104" i="69"/>
  <c r="M104" i="69"/>
  <c r="M102" i="69"/>
  <c r="L103" i="69"/>
  <c r="D95" i="69"/>
  <c r="D97" i="69" s="1"/>
  <c r="J92" i="69"/>
  <c r="I93" i="69"/>
  <c r="J94" i="69"/>
  <c r="G92" i="69"/>
  <c r="F93" i="69"/>
  <c r="G94" i="69"/>
  <c r="M94" i="69"/>
  <c r="M92" i="69"/>
  <c r="L93" i="69"/>
  <c r="J84" i="69"/>
  <c r="J82" i="69"/>
  <c r="I83" i="69"/>
  <c r="G82" i="69"/>
  <c r="F83" i="69"/>
  <c r="G84" i="69"/>
  <c r="L83" i="69"/>
  <c r="M84" i="69"/>
  <c r="M82" i="69"/>
  <c r="D75" i="69"/>
  <c r="D77" i="69" s="1"/>
  <c r="J74" i="69"/>
  <c r="I73" i="69"/>
  <c r="J72" i="69"/>
  <c r="G72" i="69"/>
  <c r="G74" i="69"/>
  <c r="F73" i="69"/>
  <c r="L73" i="69"/>
  <c r="M74" i="69"/>
  <c r="M72" i="69"/>
  <c r="M62" i="69"/>
  <c r="L63" i="69"/>
  <c r="M64" i="69"/>
  <c r="J62" i="69"/>
  <c r="J64" i="69"/>
  <c r="I63" i="69"/>
  <c r="G62" i="69"/>
  <c r="F63" i="69"/>
  <c r="G64" i="69"/>
  <c r="G54" i="69"/>
  <c r="G52" i="69"/>
  <c r="F53" i="69"/>
  <c r="D55" i="69"/>
  <c r="D57" i="69" s="1"/>
  <c r="I53" i="69"/>
  <c r="J54" i="69"/>
  <c r="J52" i="69"/>
  <c r="L53" i="69"/>
  <c r="M52" i="69"/>
  <c r="M54" i="69"/>
  <c r="J44" i="69"/>
  <c r="I43" i="69"/>
  <c r="J42" i="69"/>
  <c r="G44" i="69"/>
  <c r="F43" i="69"/>
  <c r="G42" i="69"/>
  <c r="M42" i="69"/>
  <c r="M44" i="69"/>
  <c r="L43" i="69"/>
  <c r="D35" i="69"/>
  <c r="D37" i="69" s="1"/>
  <c r="M34" i="69"/>
  <c r="M32" i="69"/>
  <c r="L33" i="69"/>
  <c r="G32" i="69"/>
  <c r="F33" i="69"/>
  <c r="G34" i="69"/>
  <c r="J32" i="69"/>
  <c r="I33" i="69"/>
  <c r="J34" i="69"/>
  <c r="I23" i="69"/>
  <c r="J24" i="69"/>
  <c r="J22" i="69"/>
  <c r="M24" i="69"/>
  <c r="M22" i="69"/>
  <c r="L23" i="69"/>
  <c r="F23" i="69"/>
  <c r="G24" i="69"/>
  <c r="G22" i="69"/>
  <c r="G15" i="69"/>
  <c r="G13" i="69"/>
  <c r="J13" i="69"/>
  <c r="J15" i="69"/>
  <c r="M13" i="69"/>
  <c r="M15" i="69"/>
  <c r="J127" i="69" l="1"/>
  <c r="G127" i="69"/>
  <c r="G113" i="69"/>
  <c r="G115" i="69"/>
  <c r="G117" i="69" s="1"/>
  <c r="J115" i="69"/>
  <c r="J113" i="69"/>
  <c r="M113" i="69"/>
  <c r="M115" i="69"/>
  <c r="G103" i="69"/>
  <c r="G105" i="69"/>
  <c r="G107" i="69" s="1"/>
  <c r="M103" i="69"/>
  <c r="M105" i="69"/>
  <c r="M107" i="69" s="1"/>
  <c r="J103" i="69"/>
  <c r="J105" i="69"/>
  <c r="G95" i="69"/>
  <c r="G93" i="69"/>
  <c r="J93" i="69"/>
  <c r="J95" i="69"/>
  <c r="M93" i="69"/>
  <c r="M95" i="69"/>
  <c r="J83" i="69"/>
  <c r="J85" i="69"/>
  <c r="J87" i="69" s="1"/>
  <c r="M85" i="69"/>
  <c r="M83" i="69"/>
  <c r="G83" i="69"/>
  <c r="G85" i="69"/>
  <c r="M73" i="69"/>
  <c r="M75" i="69"/>
  <c r="M77" i="69" s="1"/>
  <c r="G73" i="69"/>
  <c r="G75" i="69"/>
  <c r="J75" i="69"/>
  <c r="J73" i="69"/>
  <c r="J63" i="69"/>
  <c r="J65" i="69"/>
  <c r="G63" i="69"/>
  <c r="G65" i="69"/>
  <c r="M63" i="69"/>
  <c r="M65" i="69"/>
  <c r="J53" i="69"/>
  <c r="J55" i="69"/>
  <c r="M55" i="69"/>
  <c r="M53" i="69"/>
  <c r="G53" i="69"/>
  <c r="G55" i="69"/>
  <c r="M43" i="69"/>
  <c r="M45" i="69"/>
  <c r="G43" i="69"/>
  <c r="G45" i="69"/>
  <c r="J43" i="69"/>
  <c r="J45" i="69"/>
  <c r="J33" i="69"/>
  <c r="J35" i="69"/>
  <c r="M33" i="69"/>
  <c r="M35" i="69"/>
  <c r="G33" i="69"/>
  <c r="G35" i="69"/>
  <c r="G37" i="69" s="1"/>
  <c r="M23" i="69"/>
  <c r="M25" i="69"/>
  <c r="M27" i="69" s="1"/>
  <c r="G23" i="69"/>
  <c r="G25" i="69"/>
  <c r="J25" i="69"/>
  <c r="J23" i="69"/>
  <c r="G17" i="69"/>
  <c r="J17" i="69"/>
  <c r="M17" i="69"/>
  <c r="M57" i="69" l="1"/>
  <c r="B119" i="69"/>
  <c r="J34" i="57" s="1"/>
  <c r="U34" i="57" s="1"/>
  <c r="J97" i="69"/>
  <c r="J117" i="69"/>
  <c r="J47" i="69"/>
  <c r="J107" i="69"/>
  <c r="B99" i="69" s="1"/>
  <c r="J32" i="57" s="1"/>
  <c r="U32" i="57" s="1"/>
  <c r="G47" i="69"/>
  <c r="J27" i="69"/>
  <c r="M87" i="69"/>
  <c r="G77" i="69"/>
  <c r="G67" i="69"/>
  <c r="G97" i="69"/>
  <c r="G87" i="69"/>
  <c r="M117" i="69"/>
  <c r="M97" i="69"/>
  <c r="J67" i="69"/>
  <c r="M67" i="69"/>
  <c r="J57" i="69"/>
  <c r="G27" i="69"/>
  <c r="J77" i="69"/>
  <c r="G57" i="69"/>
  <c r="M47" i="69"/>
  <c r="M37" i="69"/>
  <c r="J37" i="69"/>
  <c r="B9" i="69"/>
  <c r="J23" i="57" s="1"/>
  <c r="B79" i="69" l="1"/>
  <c r="J30" i="57" s="1"/>
  <c r="H30" i="57" s="1"/>
  <c r="Q30" i="57" s="1"/>
  <c r="H34" i="57"/>
  <c r="Q34" i="57" s="1"/>
  <c r="B69" i="69"/>
  <c r="J29" i="57" s="1"/>
  <c r="U29" i="57" s="1"/>
  <c r="B109" i="69"/>
  <c r="J33" i="57" s="1"/>
  <c r="B39" i="69"/>
  <c r="J26" i="57" s="1"/>
  <c r="H26" i="57" s="1"/>
  <c r="B19" i="69"/>
  <c r="J24" i="57" s="1"/>
  <c r="U24" i="57" s="1"/>
  <c r="B89" i="69"/>
  <c r="J31" i="57" s="1"/>
  <c r="U31" i="57" s="1"/>
  <c r="H32" i="57"/>
  <c r="R32" i="57" s="1"/>
  <c r="B59" i="69"/>
  <c r="J28" i="57" s="1"/>
  <c r="H28" i="57" s="1"/>
  <c r="B49" i="69"/>
  <c r="J27" i="57" s="1"/>
  <c r="H27" i="57" s="1"/>
  <c r="B29" i="69"/>
  <c r="J25" i="57" s="1"/>
  <c r="U25" i="57" s="1"/>
  <c r="U33" i="57"/>
  <c r="H33" i="57"/>
  <c r="H23" i="57"/>
  <c r="F23" i="57" s="1"/>
  <c r="U23" i="57"/>
  <c r="R30" i="57" l="1"/>
  <c r="U30" i="57"/>
  <c r="R34" i="57"/>
  <c r="H29" i="57"/>
  <c r="R29" i="57" s="1"/>
  <c r="U26" i="57"/>
  <c r="H24" i="57"/>
  <c r="F24" i="57" s="1"/>
  <c r="U27" i="57"/>
  <c r="H31" i="57"/>
  <c r="Q31" i="57" s="1"/>
  <c r="H25" i="57"/>
  <c r="Q25" i="57" s="1"/>
  <c r="Q32" i="57"/>
  <c r="R28" i="57"/>
  <c r="Q28" i="57"/>
  <c r="U28" i="57"/>
  <c r="J35" i="57"/>
  <c r="Q33" i="57"/>
  <c r="R33" i="57"/>
  <c r="R27" i="57"/>
  <c r="Q27" i="57"/>
  <c r="Q26" i="57"/>
  <c r="R26" i="57"/>
  <c r="Q23" i="57"/>
  <c r="R23" i="57"/>
  <c r="Q29" i="57" l="1"/>
  <c r="Q24" i="57"/>
  <c r="R24" i="57"/>
  <c r="R25" i="57"/>
  <c r="F25" i="57"/>
  <c r="F26" i="57" s="1"/>
  <c r="F27" i="57" s="1"/>
  <c r="F28" i="57" s="1"/>
  <c r="F29" i="57" s="1"/>
  <c r="F30" i="57" s="1"/>
  <c r="F31" i="57" s="1"/>
  <c r="F32" i="57" s="1"/>
  <c r="F33" i="57" s="1"/>
  <c r="F34" i="57" s="1"/>
  <c r="U35" i="57"/>
  <c r="R31" i="57"/>
  <c r="H35" i="57"/>
  <c r="N23" i="57"/>
  <c r="W23" i="57" s="1"/>
  <c r="P23" i="57"/>
  <c r="Y23" i="57" s="1"/>
  <c r="O23" i="57"/>
  <c r="X23" i="57" s="1"/>
  <c r="M23" i="57"/>
  <c r="L23" i="57"/>
  <c r="Q35" i="57" l="1"/>
  <c r="R35" i="57"/>
  <c r="K23" i="57"/>
  <c r="G23" i="57" s="1"/>
  <c r="V23" i="57"/>
  <c r="S23" i="57" s="1"/>
  <c r="O24" i="57"/>
  <c r="X24" i="57" s="1"/>
  <c r="M24" i="57"/>
  <c r="L24" i="57"/>
  <c r="P24" i="57"/>
  <c r="Y24" i="57" s="1"/>
  <c r="N24" i="57"/>
  <c r="W24" i="57" s="1"/>
  <c r="K24" i="57" l="1"/>
  <c r="G24" i="57" s="1"/>
  <c r="V24" i="57"/>
  <c r="S24" i="57" s="1"/>
  <c r="L25" i="57"/>
  <c r="N25" i="57"/>
  <c r="W25" i="57" s="1"/>
  <c r="O25" i="57"/>
  <c r="X25" i="57" s="1"/>
  <c r="P25" i="57"/>
  <c r="Y25" i="57" s="1"/>
  <c r="M25" i="57"/>
  <c r="V25" i="57" l="1"/>
  <c r="S25" i="57" s="1"/>
  <c r="K25" i="57"/>
  <c r="G25" i="57" s="1"/>
  <c r="N26" i="57"/>
  <c r="W26" i="57" s="1"/>
  <c r="M26" i="57"/>
  <c r="P26" i="57"/>
  <c r="Y26" i="57" s="1"/>
  <c r="O26" i="57"/>
  <c r="X26" i="57" s="1"/>
  <c r="L26" i="57"/>
  <c r="M27" i="57" l="1"/>
  <c r="O27" i="57"/>
  <c r="X27" i="57" s="1"/>
  <c r="P27" i="57"/>
  <c r="Y27" i="57" s="1"/>
  <c r="N27" i="57"/>
  <c r="W27" i="57" s="1"/>
  <c r="L27" i="57"/>
  <c r="V26" i="57"/>
  <c r="S26" i="57" s="1"/>
  <c r="K26" i="57"/>
  <c r="G26" i="57" s="1"/>
  <c r="V27" i="57" l="1"/>
  <c r="S27" i="57" s="1"/>
  <c r="K27" i="57"/>
  <c r="G27" i="57" s="1"/>
  <c r="M28" i="57"/>
  <c r="O28" i="57"/>
  <c r="X28" i="57" s="1"/>
  <c r="P28" i="57"/>
  <c r="Y28" i="57" s="1"/>
  <c r="N28" i="57"/>
  <c r="W28" i="57" s="1"/>
  <c r="L28" i="57"/>
  <c r="V28" i="57" l="1"/>
  <c r="S28" i="57" s="1"/>
  <c r="K28" i="57"/>
  <c r="G28" i="57" s="1"/>
  <c r="M29" i="57"/>
  <c r="O29" i="57"/>
  <c r="X29" i="57" s="1"/>
  <c r="N29" i="57"/>
  <c r="W29" i="57" s="1"/>
  <c r="L29" i="57"/>
  <c r="P29" i="57"/>
  <c r="Y29" i="57" s="1"/>
  <c r="M30" i="57" l="1"/>
  <c r="P30" i="57"/>
  <c r="Y30" i="57" s="1"/>
  <c r="N30" i="57"/>
  <c r="W30" i="57" s="1"/>
  <c r="L30" i="57"/>
  <c r="O30" i="57"/>
  <c r="X30" i="57" s="1"/>
  <c r="V29" i="57"/>
  <c r="S29" i="57" s="1"/>
  <c r="K29" i="57"/>
  <c r="G29" i="57" s="1"/>
  <c r="V30" i="57" l="1"/>
  <c r="S30" i="57" s="1"/>
  <c r="K30" i="57"/>
  <c r="G30" i="57" s="1"/>
  <c r="M31" i="57"/>
  <c r="N31" i="57"/>
  <c r="W31" i="57" s="1"/>
  <c r="P31" i="57"/>
  <c r="Y31" i="57" s="1"/>
  <c r="L31" i="57"/>
  <c r="O31" i="57"/>
  <c r="X31" i="57" s="1"/>
  <c r="V31" i="57" l="1"/>
  <c r="S31" i="57" s="1"/>
  <c r="K31" i="57"/>
  <c r="G31" i="57" s="1"/>
  <c r="M32" i="57"/>
  <c r="O32" i="57"/>
  <c r="X32" i="57" s="1"/>
  <c r="N32" i="57"/>
  <c r="W32" i="57" s="1"/>
  <c r="L32" i="57"/>
  <c r="P32" i="57"/>
  <c r="Y32" i="57" s="1"/>
  <c r="V32" i="57" l="1"/>
  <c r="S32" i="57" s="1"/>
  <c r="K32" i="57"/>
  <c r="G32" i="57" s="1"/>
  <c r="P33" i="57"/>
  <c r="Y33" i="57" s="1"/>
  <c r="M33" i="57"/>
  <c r="O33" i="57"/>
  <c r="X33" i="57" s="1"/>
  <c r="N33" i="57"/>
  <c r="W33" i="57" s="1"/>
  <c r="L33" i="57"/>
  <c r="P34" i="57" l="1"/>
  <c r="Y34" i="57" s="1"/>
  <c r="Y35" i="57" s="1"/>
  <c r="L34" i="57"/>
  <c r="N34" i="57"/>
  <c r="W34" i="57" s="1"/>
  <c r="W35" i="57" s="1"/>
  <c r="O34" i="57"/>
  <c r="X34" i="57" s="1"/>
  <c r="X35" i="57" s="1"/>
  <c r="M34" i="57"/>
  <c r="M35" i="57" s="1"/>
  <c r="V33" i="57"/>
  <c r="K33" i="57"/>
  <c r="P35" i="57" l="1"/>
  <c r="N35" i="57"/>
  <c r="V34" i="57"/>
  <c r="S34" i="57" s="1"/>
  <c r="K34" i="57"/>
  <c r="G34" i="57" s="1"/>
  <c r="G33" i="57"/>
  <c r="S33" i="57"/>
  <c r="O35" i="57"/>
  <c r="L35" i="57"/>
  <c r="K35" i="57" l="1"/>
  <c r="G35" i="57"/>
  <c r="S35" i="57"/>
  <c r="V35" i="57"/>
</calcChain>
</file>

<file path=xl/sharedStrings.xml><?xml version="1.0" encoding="utf-8"?>
<sst xmlns="http://schemas.openxmlformats.org/spreadsheetml/2006/main" count="425" uniqueCount="183">
  <si>
    <t>労災</t>
    <rPh sb="0" eb="2">
      <t>ロウサイ</t>
    </rPh>
    <phoneticPr fontId="3"/>
  </si>
  <si>
    <t>一般
拠出金</t>
    <rPh sb="0" eb="2">
      <t>イッパン</t>
    </rPh>
    <rPh sb="3" eb="6">
      <t>キョシュツキン</t>
    </rPh>
    <phoneticPr fontId="3"/>
  </si>
  <si>
    <t>総合計</t>
    <rPh sb="0" eb="1">
      <t>ソウ</t>
    </rPh>
    <rPh sb="1" eb="3">
      <t>ゴウケイ</t>
    </rPh>
    <phoneticPr fontId="3"/>
  </si>
  <si>
    <t>給料</t>
    <rPh sb="0" eb="2">
      <t>キュウリョウ</t>
    </rPh>
    <phoneticPr fontId="3"/>
  </si>
  <si>
    <t>人件費合計</t>
    <rPh sb="0" eb="3">
      <t>ジンケンヒ</t>
    </rPh>
    <rPh sb="3" eb="5">
      <t>ゴウケイ</t>
    </rPh>
    <phoneticPr fontId="3"/>
  </si>
  <si>
    <t>5月分</t>
    <rPh sb="1" eb="3">
      <t>ガツブン</t>
    </rPh>
    <phoneticPr fontId="3"/>
  </si>
  <si>
    <t>6月分</t>
    <rPh sb="1" eb="3">
      <t>ガツブン</t>
    </rPh>
    <phoneticPr fontId="3"/>
  </si>
  <si>
    <t>支給額</t>
    <rPh sb="0" eb="3">
      <t>シキュウガク</t>
    </rPh>
    <phoneticPr fontId="3"/>
  </si>
  <si>
    <t>社会保険料等</t>
    <rPh sb="0" eb="2">
      <t>シャカイ</t>
    </rPh>
    <rPh sb="2" eb="5">
      <t>ホケンリョウ</t>
    </rPh>
    <rPh sb="5" eb="6">
      <t>トウ</t>
    </rPh>
    <phoneticPr fontId="3"/>
  </si>
  <si>
    <t>振替額</t>
    <rPh sb="0" eb="2">
      <t>フリカエ</t>
    </rPh>
    <rPh sb="2" eb="3">
      <t>ガク</t>
    </rPh>
    <phoneticPr fontId="3"/>
  </si>
  <si>
    <t>7月分</t>
    <rPh sb="1" eb="3">
      <t>ガツブン</t>
    </rPh>
    <phoneticPr fontId="3"/>
  </si>
  <si>
    <t>4月分</t>
    <rPh sb="1" eb="2">
      <t>ガツ</t>
    </rPh>
    <rPh sb="2" eb="3">
      <t>ブン</t>
    </rPh>
    <phoneticPr fontId="3"/>
  </si>
  <si>
    <t>8月分</t>
    <rPh sb="1" eb="3">
      <t>ガツブン</t>
    </rPh>
    <phoneticPr fontId="3"/>
  </si>
  <si>
    <t>9月分</t>
    <rPh sb="1" eb="3">
      <t>ガツブン</t>
    </rPh>
    <phoneticPr fontId="3"/>
  </si>
  <si>
    <t>10月分</t>
    <rPh sb="2" eb="4">
      <t>ガツブン</t>
    </rPh>
    <phoneticPr fontId="3"/>
  </si>
  <si>
    <t>11月分</t>
    <rPh sb="2" eb="4">
      <t>ガツブン</t>
    </rPh>
    <phoneticPr fontId="3"/>
  </si>
  <si>
    <t>12月分</t>
    <rPh sb="2" eb="4">
      <t>ガツブン</t>
    </rPh>
    <phoneticPr fontId="3"/>
  </si>
  <si>
    <t>1月分</t>
    <rPh sb="1" eb="2">
      <t>ガツ</t>
    </rPh>
    <rPh sb="2" eb="3">
      <t>ブン</t>
    </rPh>
    <phoneticPr fontId="3"/>
  </si>
  <si>
    <t>2月分</t>
    <rPh sb="1" eb="2">
      <t>ガツ</t>
    </rPh>
    <rPh sb="2" eb="3">
      <t>ブン</t>
    </rPh>
    <phoneticPr fontId="3"/>
  </si>
  <si>
    <t>3月分</t>
    <rPh sb="1" eb="3">
      <t>ガツブン</t>
    </rPh>
    <phoneticPr fontId="3"/>
  </si>
  <si>
    <t>単価①</t>
    <rPh sb="0" eb="2">
      <t>タンカ</t>
    </rPh>
    <phoneticPr fontId="3"/>
  </si>
  <si>
    <t>プロジェクト番号</t>
    <rPh sb="6" eb="8">
      <t>バンゴウ</t>
    </rPh>
    <phoneticPr fontId="3"/>
  </si>
  <si>
    <t>標準報酬
月額</t>
    <rPh sb="0" eb="2">
      <t>ヒョウジュン</t>
    </rPh>
    <rPh sb="2" eb="4">
      <t>ホウシュウ</t>
    </rPh>
    <rPh sb="5" eb="7">
      <t>ゲツガク</t>
    </rPh>
    <phoneticPr fontId="3"/>
  </si>
  <si>
    <t>月</t>
    <rPh sb="0" eb="1">
      <t>ツキ</t>
    </rPh>
    <phoneticPr fontId="3"/>
  </si>
  <si>
    <t>日</t>
    <rPh sb="0" eb="1">
      <t>ニチ</t>
    </rPh>
    <phoneticPr fontId="3"/>
  </si>
  <si>
    <t>週の勤務時間</t>
    <rPh sb="0" eb="1">
      <t>シュウ</t>
    </rPh>
    <rPh sb="2" eb="4">
      <t>キンム</t>
    </rPh>
    <rPh sb="4" eb="6">
      <t>ジカン</t>
    </rPh>
    <phoneticPr fontId="3"/>
  </si>
  <si>
    <t>時間</t>
    <rPh sb="0" eb="2">
      <t>ジカン</t>
    </rPh>
    <phoneticPr fontId="3"/>
  </si>
  <si>
    <t>氏名</t>
    <rPh sb="0" eb="2">
      <t>シメイ</t>
    </rPh>
    <phoneticPr fontId="3"/>
  </si>
  <si>
    <t>雇用期間</t>
    <rPh sb="0" eb="2">
      <t>コヨウ</t>
    </rPh>
    <rPh sb="2" eb="4">
      <t>キカン</t>
    </rPh>
    <phoneticPr fontId="3"/>
  </si>
  <si>
    <t>交通費</t>
    <rPh sb="0" eb="3">
      <t>コウツウヒ</t>
    </rPh>
    <phoneticPr fontId="3"/>
  </si>
  <si>
    <t>～</t>
    <phoneticPr fontId="3"/>
  </si>
  <si>
    <t>生年月日</t>
    <rPh sb="0" eb="2">
      <t>セイネン</t>
    </rPh>
    <rPh sb="2" eb="4">
      <t>ガッピ</t>
    </rPh>
    <phoneticPr fontId="3"/>
  </si>
  <si>
    <t>社会
保険料
合　計</t>
    <rPh sb="0" eb="2">
      <t>シャカイ</t>
    </rPh>
    <rPh sb="3" eb="6">
      <t>ホケンリョウ</t>
    </rPh>
    <rPh sb="7" eb="8">
      <t>ゴウ</t>
    </rPh>
    <rPh sb="9" eb="10">
      <t>ケイ</t>
    </rPh>
    <phoneticPr fontId="3"/>
  </si>
  <si>
    <t>厚生
年金
保険料</t>
    <phoneticPr fontId="3"/>
  </si>
  <si>
    <t>雇用
保険料
（事業主
負担分）</t>
    <rPh sb="0" eb="2">
      <t>コヨウ</t>
    </rPh>
    <rPh sb="3" eb="6">
      <t>ホケンリョウ</t>
    </rPh>
    <rPh sb="8" eb="11">
      <t>ジギョウヌシ</t>
    </rPh>
    <rPh sb="12" eb="15">
      <t>フタンブン</t>
    </rPh>
    <phoneticPr fontId="3"/>
  </si>
  <si>
    <t>非常勤
職員）
給　料
不課税</t>
    <rPh sb="8" eb="9">
      <t>キュウ</t>
    </rPh>
    <rPh sb="10" eb="11">
      <t>リョウ</t>
    </rPh>
    <rPh sb="12" eb="13">
      <t>フ</t>
    </rPh>
    <rPh sb="13" eb="15">
      <t>カゼイ</t>
    </rPh>
    <phoneticPr fontId="3"/>
  </si>
  <si>
    <t>非常勤
職員）
諸手当
課税</t>
    <rPh sb="8" eb="11">
      <t>ショテアテ</t>
    </rPh>
    <rPh sb="12" eb="13">
      <t>カ</t>
    </rPh>
    <rPh sb="13" eb="14">
      <t>ゼイ</t>
    </rPh>
    <phoneticPr fontId="3"/>
  </si>
  <si>
    <t>非常勤
職員）
児童手当拠出金
不課税</t>
    <rPh sb="8" eb="10">
      <t>ジドウ</t>
    </rPh>
    <rPh sb="10" eb="12">
      <t>テアテ</t>
    </rPh>
    <rPh sb="12" eb="14">
      <t>キョシュツ</t>
    </rPh>
    <rPh sb="14" eb="15">
      <t>キン</t>
    </rPh>
    <rPh sb="16" eb="17">
      <t>フ</t>
    </rPh>
    <rPh sb="17" eb="19">
      <t>カゼイ</t>
    </rPh>
    <phoneticPr fontId="3"/>
  </si>
  <si>
    <t>非常勤
職員）
その他福利費
非課税</t>
    <rPh sb="10" eb="11">
      <t>タ</t>
    </rPh>
    <rPh sb="11" eb="13">
      <t>フクリ</t>
    </rPh>
    <rPh sb="13" eb="14">
      <t>ヒ</t>
    </rPh>
    <rPh sb="15" eb="18">
      <t>ヒカゼイ</t>
    </rPh>
    <phoneticPr fontId="3"/>
  </si>
  <si>
    <t>業務内容</t>
    <rPh sb="0" eb="2">
      <t>ギョウム</t>
    </rPh>
    <rPh sb="2" eb="4">
      <t>ナイヨウ</t>
    </rPh>
    <phoneticPr fontId="3"/>
  </si>
  <si>
    <t>雇用財源</t>
    <rPh sb="0" eb="2">
      <t>コヨウ</t>
    </rPh>
    <rPh sb="2" eb="4">
      <t>ザイゲン</t>
    </rPh>
    <phoneticPr fontId="3"/>
  </si>
  <si>
    <t>就業場所</t>
    <rPh sb="0" eb="2">
      <t>シュウギョウ</t>
    </rPh>
    <rPh sb="2" eb="4">
      <t>バショ</t>
    </rPh>
    <phoneticPr fontId="3"/>
  </si>
  <si>
    <t>就業時間</t>
    <rPh sb="0" eb="2">
      <t>シュウギョウ</t>
    </rPh>
    <rPh sb="2" eb="4">
      <t>ジカン</t>
    </rPh>
    <phoneticPr fontId="3"/>
  </si>
  <si>
    <t>休憩時間</t>
    <rPh sb="0" eb="2">
      <t>キュウケイ</t>
    </rPh>
    <rPh sb="2" eb="4">
      <t>ジカン</t>
    </rPh>
    <phoneticPr fontId="3"/>
  </si>
  <si>
    <t>時間以内</t>
    <rPh sb="0" eb="2">
      <t>ジカン</t>
    </rPh>
    <rPh sb="2" eb="4">
      <t>イナイ</t>
    </rPh>
    <phoneticPr fontId="3"/>
  </si>
  <si>
    <t>年</t>
    <rPh sb="0" eb="1">
      <t>ネン</t>
    </rPh>
    <phoneticPr fontId="3"/>
  </si>
  <si>
    <t>カレンダー</t>
    <phoneticPr fontId="3"/>
  </si>
  <si>
    <t>交通費　4月</t>
    <rPh sb="0" eb="3">
      <t>コウツウヒ</t>
    </rPh>
    <rPh sb="5" eb="6">
      <t>ガツ</t>
    </rPh>
    <phoneticPr fontId="3"/>
  </si>
  <si>
    <t>交通費　5月</t>
    <rPh sb="0" eb="3">
      <t>コウツウヒ</t>
    </rPh>
    <rPh sb="5" eb="6">
      <t>ガツ</t>
    </rPh>
    <phoneticPr fontId="3"/>
  </si>
  <si>
    <t>交通費　6月</t>
    <rPh sb="0" eb="3">
      <t>コウツウヒ</t>
    </rPh>
    <rPh sb="5" eb="6">
      <t>ガツ</t>
    </rPh>
    <phoneticPr fontId="3"/>
  </si>
  <si>
    <t>交通費　7月</t>
    <rPh sb="0" eb="3">
      <t>コウツウヒ</t>
    </rPh>
    <rPh sb="5" eb="6">
      <t>ガツ</t>
    </rPh>
    <phoneticPr fontId="3"/>
  </si>
  <si>
    <t>交通費　8月</t>
    <rPh sb="0" eb="3">
      <t>コウツウヒ</t>
    </rPh>
    <rPh sb="5" eb="6">
      <t>ガツ</t>
    </rPh>
    <phoneticPr fontId="3"/>
  </si>
  <si>
    <t>交通費　9月</t>
    <rPh sb="0" eb="3">
      <t>コウツウヒ</t>
    </rPh>
    <rPh sb="5" eb="6">
      <t>ガツ</t>
    </rPh>
    <phoneticPr fontId="3"/>
  </si>
  <si>
    <t>交通費　10月</t>
    <rPh sb="0" eb="3">
      <t>コウツウヒ</t>
    </rPh>
    <rPh sb="6" eb="7">
      <t>ガツ</t>
    </rPh>
    <phoneticPr fontId="3"/>
  </si>
  <si>
    <t>交通費　11月</t>
    <rPh sb="0" eb="3">
      <t>コウツウヒ</t>
    </rPh>
    <rPh sb="6" eb="7">
      <t>ガツ</t>
    </rPh>
    <phoneticPr fontId="3"/>
  </si>
  <si>
    <t>交通費　12月</t>
    <rPh sb="0" eb="3">
      <t>コウツウヒ</t>
    </rPh>
    <rPh sb="6" eb="7">
      <t>ガツ</t>
    </rPh>
    <phoneticPr fontId="3"/>
  </si>
  <si>
    <t>交通費　1月</t>
    <rPh sb="0" eb="3">
      <t>コウツウヒ</t>
    </rPh>
    <rPh sb="5" eb="6">
      <t>ガツ</t>
    </rPh>
    <phoneticPr fontId="3"/>
  </si>
  <si>
    <t>交通費　2月</t>
    <rPh sb="0" eb="3">
      <t>コウツウヒ</t>
    </rPh>
    <rPh sb="5" eb="6">
      <t>ガツ</t>
    </rPh>
    <phoneticPr fontId="3"/>
  </si>
  <si>
    <t>交通費　3月</t>
    <rPh sb="0" eb="3">
      <t>コウツウヒ</t>
    </rPh>
    <rPh sb="5" eb="6">
      <t>ガツ</t>
    </rPh>
    <phoneticPr fontId="3"/>
  </si>
  <si>
    <t>ヶ月と</t>
    <rPh sb="1" eb="2">
      <t>ゲツ</t>
    </rPh>
    <phoneticPr fontId="3"/>
  </si>
  <si>
    <t>週</t>
    <rPh sb="0" eb="1">
      <t>シュウ</t>
    </rPh>
    <phoneticPr fontId="3"/>
  </si>
  <si>
    <t>日（有給休暇の日数）</t>
    <rPh sb="0" eb="1">
      <t>ニチ</t>
    </rPh>
    <rPh sb="2" eb="4">
      <t>ユウキュウ</t>
    </rPh>
    <rPh sb="4" eb="6">
      <t>キュウカ</t>
    </rPh>
    <rPh sb="7" eb="9">
      <t>ニッスウ</t>
    </rPh>
    <phoneticPr fontId="3"/>
  </si>
  <si>
    <t>回（週平均の勤務回数）</t>
    <rPh sb="0" eb="1">
      <t>カイ</t>
    </rPh>
    <rPh sb="2" eb="3">
      <t>シュウ</t>
    </rPh>
    <rPh sb="3" eb="5">
      <t>ヘイキン</t>
    </rPh>
    <rPh sb="6" eb="8">
      <t>キンム</t>
    </rPh>
    <rPh sb="8" eb="10">
      <t>カイスウ</t>
    </rPh>
    <phoneticPr fontId="3"/>
  </si>
  <si>
    <t>勤務日（曜日）</t>
    <rPh sb="0" eb="3">
      <t>キンムビ</t>
    </rPh>
    <rPh sb="4" eb="6">
      <t>ヨウビ</t>
    </rPh>
    <phoneticPr fontId="3"/>
  </si>
  <si>
    <t>合　計
(1+2)</t>
    <rPh sb="0" eb="1">
      <t>ゴウ</t>
    </rPh>
    <rPh sb="2" eb="3">
      <t>ケイ</t>
    </rPh>
    <phoneticPr fontId="3"/>
  </si>
  <si>
    <t>・すべて切符利用の場合</t>
    <rPh sb="4" eb="6">
      <t>キップ</t>
    </rPh>
    <rPh sb="6" eb="8">
      <t>リヨウ</t>
    </rPh>
    <rPh sb="9" eb="11">
      <t>バアイ</t>
    </rPh>
    <phoneticPr fontId="3"/>
  </si>
  <si>
    <t>・すべてＩＣ利用の場合</t>
    <rPh sb="6" eb="8">
      <t>リヨウ</t>
    </rPh>
    <rPh sb="9" eb="11">
      <t>バアイ</t>
    </rPh>
    <phoneticPr fontId="3"/>
  </si>
  <si>
    <t>・回数券＋切符利用の場合</t>
    <rPh sb="1" eb="4">
      <t>カイスウケン</t>
    </rPh>
    <rPh sb="5" eb="7">
      <t>キップ</t>
    </rPh>
    <rPh sb="7" eb="9">
      <t>リヨウ</t>
    </rPh>
    <rPh sb="10" eb="12">
      <t>バアイ</t>
    </rPh>
    <phoneticPr fontId="3"/>
  </si>
  <si>
    <t>・回数券＋ＩＣ利用の場合</t>
    <rPh sb="1" eb="4">
      <t>カイスウケン</t>
    </rPh>
    <rPh sb="7" eb="9">
      <t>リヨウ</t>
    </rPh>
    <rPh sb="10" eb="12">
      <t>バアイ</t>
    </rPh>
    <phoneticPr fontId="3"/>
  </si>
  <si>
    <t>運賃</t>
    <rPh sb="0" eb="2">
      <t>ウンチン</t>
    </rPh>
    <phoneticPr fontId="3"/>
  </si>
  <si>
    <t>勤務日数</t>
    <rPh sb="0" eb="2">
      <t>キンム</t>
    </rPh>
    <rPh sb="2" eb="4">
      <t>ニッスウ</t>
    </rPh>
    <phoneticPr fontId="3"/>
  </si>
  <si>
    <t>金額</t>
    <rPh sb="0" eb="2">
      <t>キンガク</t>
    </rPh>
    <phoneticPr fontId="3"/>
  </si>
  <si>
    <t>区間（始）</t>
    <rPh sb="0" eb="2">
      <t>クカン</t>
    </rPh>
    <rPh sb="3" eb="4">
      <t>ハジ</t>
    </rPh>
    <phoneticPr fontId="3"/>
  </si>
  <si>
    <t>区間（終）</t>
    <rPh sb="0" eb="2">
      <t>クカン</t>
    </rPh>
    <rPh sb="3" eb="4">
      <t>オワリ</t>
    </rPh>
    <phoneticPr fontId="3"/>
  </si>
  <si>
    <t>運賃（切符）</t>
    <rPh sb="0" eb="2">
      <t>ウンチン</t>
    </rPh>
    <rPh sb="3" eb="5">
      <t>キップ</t>
    </rPh>
    <phoneticPr fontId="3"/>
  </si>
  <si>
    <t>運賃（IC)</t>
    <rPh sb="0" eb="2">
      <t>ウンチン</t>
    </rPh>
    <phoneticPr fontId="3"/>
  </si>
  <si>
    <t>定期（1ヶ月）</t>
    <rPh sb="0" eb="2">
      <t>テイキ</t>
    </rPh>
    <rPh sb="5" eb="6">
      <t>ゲツ</t>
    </rPh>
    <phoneticPr fontId="3"/>
  </si>
  <si>
    <t>・定期利用の場合</t>
    <rPh sb="1" eb="3">
      <t>テイキ</t>
    </rPh>
    <rPh sb="3" eb="5">
      <t>リヨウ</t>
    </rPh>
    <rPh sb="6" eb="8">
      <t>バアイ</t>
    </rPh>
    <phoneticPr fontId="3"/>
  </si>
  <si>
    <t>身分の欄には学生の場合のみ入力してください。（学生の場合、週の勤務時間は30時間未満、雇用保険の対象外）</t>
    <rPh sb="0" eb="2">
      <t>ミブン</t>
    </rPh>
    <rPh sb="3" eb="4">
      <t>ラン</t>
    </rPh>
    <rPh sb="6" eb="8">
      <t>ガクセイ</t>
    </rPh>
    <rPh sb="9" eb="11">
      <t>バアイ</t>
    </rPh>
    <rPh sb="13" eb="15">
      <t>ニュウリョク</t>
    </rPh>
    <rPh sb="23" eb="25">
      <t>ガクセイ</t>
    </rPh>
    <rPh sb="26" eb="28">
      <t>バアイ</t>
    </rPh>
    <rPh sb="29" eb="30">
      <t>シュウ</t>
    </rPh>
    <rPh sb="31" eb="33">
      <t>キンム</t>
    </rPh>
    <rPh sb="33" eb="35">
      <t>ジカン</t>
    </rPh>
    <rPh sb="38" eb="40">
      <t>ジカン</t>
    </rPh>
    <rPh sb="40" eb="42">
      <t>ミマン</t>
    </rPh>
    <rPh sb="43" eb="45">
      <t>コヨウ</t>
    </rPh>
    <rPh sb="45" eb="47">
      <t>ホケン</t>
    </rPh>
    <rPh sb="48" eb="50">
      <t>タイショウ</t>
    </rPh>
    <rPh sb="50" eb="51">
      <t>ガイ</t>
    </rPh>
    <phoneticPr fontId="3"/>
  </si>
  <si>
    <t>※※説明※※</t>
    <rPh sb="2" eb="4">
      <t>セツメイ</t>
    </rPh>
    <phoneticPr fontId="3"/>
  </si>
  <si>
    <t>●賃金シミュレーション表</t>
    <rPh sb="1" eb="3">
      <t>チンギンシ</t>
    </rPh>
    <rPh sb="4" eb="12">
      <t>ョンヒョウ</t>
    </rPh>
    <phoneticPr fontId="3"/>
  </si>
  <si>
    <t>●交通費計算シート</t>
    <rPh sb="1" eb="4">
      <t>コウツウヒ</t>
    </rPh>
    <rPh sb="4" eb="6">
      <t>ケイサン</t>
    </rPh>
    <phoneticPr fontId="3"/>
  </si>
  <si>
    <t>各月の勤務時間数は、カレンダーと就業時間から自動的に算出します。曜日によって勤務時間が異なる場合、勤務時間欄には見込時間数を手入力してください。</t>
    <rPh sb="0" eb="2">
      <t>カクツキ</t>
    </rPh>
    <rPh sb="3" eb="5">
      <t>キンム</t>
    </rPh>
    <rPh sb="5" eb="7">
      <t>ジカン</t>
    </rPh>
    <rPh sb="7" eb="8">
      <t>スウ</t>
    </rPh>
    <rPh sb="16" eb="18">
      <t>シュウギョウ</t>
    </rPh>
    <rPh sb="18" eb="20">
      <t>ジカン</t>
    </rPh>
    <rPh sb="22" eb="25">
      <t>ジドウテキ</t>
    </rPh>
    <rPh sb="26" eb="28">
      <t>サンシュツ</t>
    </rPh>
    <rPh sb="32" eb="34">
      <t>ヨウビ</t>
    </rPh>
    <rPh sb="38" eb="40">
      <t>キンム</t>
    </rPh>
    <rPh sb="40" eb="42">
      <t>ジカン</t>
    </rPh>
    <rPh sb="43" eb="44">
      <t>コト</t>
    </rPh>
    <rPh sb="46" eb="48">
      <t>バアイ</t>
    </rPh>
    <rPh sb="49" eb="51">
      <t>キンム</t>
    </rPh>
    <rPh sb="51" eb="53">
      <t>ジカン</t>
    </rPh>
    <rPh sb="53" eb="54">
      <t>ラン</t>
    </rPh>
    <rPh sb="56" eb="58">
      <t>ミコ</t>
    </rPh>
    <rPh sb="58" eb="60">
      <t>ジカン</t>
    </rPh>
    <rPh sb="60" eb="61">
      <t>スウ</t>
    </rPh>
    <rPh sb="62" eb="63">
      <t>テ</t>
    </rPh>
    <rPh sb="63" eb="65">
      <t>ニュウリョク</t>
    </rPh>
    <phoneticPr fontId="3"/>
  </si>
  <si>
    <t>子ども・
子育て拠出金</t>
    <rPh sb="0" eb="1">
      <t>コ</t>
    </rPh>
    <rPh sb="5" eb="7">
      <t>コソダ</t>
    </rPh>
    <rPh sb="8" eb="11">
      <t>キョシュツキン</t>
    </rPh>
    <phoneticPr fontId="3"/>
  </si>
  <si>
    <t>日</t>
    <rPh sb="0" eb="1">
      <t>ニチ</t>
    </rPh>
    <phoneticPr fontId="3"/>
  </si>
  <si>
    <t>勤務予定日数（月別）</t>
    <rPh sb="0" eb="2">
      <t>キンム</t>
    </rPh>
    <rPh sb="2" eb="4">
      <t>ヨテイ</t>
    </rPh>
    <rPh sb="4" eb="6">
      <t>ニッスウ</t>
    </rPh>
    <rPh sb="7" eb="9">
      <t>ツキベツ</t>
    </rPh>
    <phoneticPr fontId="3"/>
  </si>
  <si>
    <t>保険料</t>
    <rPh sb="0" eb="3">
      <t>ホケンリョウ</t>
    </rPh>
    <phoneticPr fontId="3"/>
  </si>
  <si>
    <t>～</t>
    <phoneticPr fontId="3"/>
  </si>
  <si>
    <t>～</t>
    <phoneticPr fontId="3"/>
  </si>
  <si>
    <t>学生の場合のみ入力</t>
    <rPh sb="0" eb="2">
      <t>ガクセイ</t>
    </rPh>
    <rPh sb="3" eb="5">
      <t>バアイ</t>
    </rPh>
    <rPh sb="7" eb="9">
      <t>ニュウリョク</t>
    </rPh>
    <phoneticPr fontId="3"/>
  </si>
  <si>
    <r>
      <t xml:space="preserve">勤務時間①
</t>
    </r>
    <r>
      <rPr>
        <sz val="10"/>
        <rFont val="Meiryo UI"/>
        <family val="3"/>
        <charset val="128"/>
      </rPr>
      <t xml:space="preserve">
（</t>
    </r>
    <r>
      <rPr>
        <b/>
        <sz val="10"/>
        <color rgb="FFFF0000"/>
        <rFont val="Meiryo UI"/>
        <family val="3"/>
        <charset val="128"/>
      </rPr>
      <t>曜日により勤務時間が異なる時は、手入力してください</t>
    </r>
    <r>
      <rPr>
        <sz val="10"/>
        <rFont val="Meiryo UI"/>
        <family val="3"/>
        <charset val="128"/>
      </rPr>
      <t>）</t>
    </r>
    <rPh sb="0" eb="2">
      <t>キンム</t>
    </rPh>
    <rPh sb="2" eb="4">
      <t>ジカン</t>
    </rPh>
    <rPh sb="8" eb="10">
      <t>ヨウビ</t>
    </rPh>
    <rPh sb="13" eb="15">
      <t>キンム</t>
    </rPh>
    <rPh sb="15" eb="17">
      <t>ジカン</t>
    </rPh>
    <rPh sb="18" eb="19">
      <t>コト</t>
    </rPh>
    <rPh sb="21" eb="22">
      <t>トキ</t>
    </rPh>
    <rPh sb="24" eb="25">
      <t>テ</t>
    </rPh>
    <rPh sb="25" eb="27">
      <t>ニュウリョク</t>
    </rPh>
    <phoneticPr fontId="3"/>
  </si>
  <si>
    <r>
      <t xml:space="preserve">単価②
</t>
    </r>
    <r>
      <rPr>
        <sz val="10"/>
        <rFont val="Meiryo UI"/>
        <family val="3"/>
        <charset val="128"/>
      </rPr>
      <t xml:space="preserve">
（超過勤務を見込む場合に入力）</t>
    </r>
    <rPh sb="0" eb="2">
      <t>タンカ</t>
    </rPh>
    <rPh sb="6" eb="8">
      <t>チョウカ</t>
    </rPh>
    <rPh sb="8" eb="10">
      <t>キンム</t>
    </rPh>
    <rPh sb="11" eb="13">
      <t>ミコ</t>
    </rPh>
    <rPh sb="14" eb="16">
      <t>バアイ</t>
    </rPh>
    <rPh sb="17" eb="19">
      <t>ニュウリョク</t>
    </rPh>
    <phoneticPr fontId="3"/>
  </si>
  <si>
    <r>
      <t xml:space="preserve">勤務時間②
</t>
    </r>
    <r>
      <rPr>
        <sz val="10"/>
        <rFont val="Meiryo UI"/>
        <family val="3"/>
        <charset val="128"/>
      </rPr>
      <t xml:space="preserve">
（超過勤務を見込む場合に入力）</t>
    </r>
    <rPh sb="0" eb="2">
      <t>キンム</t>
    </rPh>
    <rPh sb="2" eb="4">
      <t>ジカン</t>
    </rPh>
    <phoneticPr fontId="3"/>
  </si>
  <si>
    <t>問い合わせ先電話番号</t>
    <rPh sb="0" eb="1">
      <t>ト</t>
    </rPh>
    <rPh sb="2" eb="3">
      <t>ア</t>
    </rPh>
    <rPh sb="5" eb="6">
      <t>サキ</t>
    </rPh>
    <rPh sb="6" eb="8">
      <t>デンワ</t>
    </rPh>
    <rPh sb="8" eb="10">
      <t>バンゴウ</t>
    </rPh>
    <phoneticPr fontId="3"/>
  </si>
  <si>
    <t>問い合わせ先メールアドレス</t>
    <rPh sb="0" eb="1">
      <t>ト</t>
    </rPh>
    <rPh sb="2" eb="3">
      <t>ア</t>
    </rPh>
    <rPh sb="5" eb="6">
      <t>サキ</t>
    </rPh>
    <phoneticPr fontId="3"/>
  </si>
  <si>
    <t>所定時間外労働の有無</t>
    <rPh sb="0" eb="2">
      <t>ショテイ</t>
    </rPh>
    <rPh sb="2" eb="5">
      <t>ジカンガイ</t>
    </rPh>
    <rPh sb="5" eb="7">
      <t>ロウドウ</t>
    </rPh>
    <rPh sb="8" eb="10">
      <t>ウム</t>
    </rPh>
    <phoneticPr fontId="3"/>
  </si>
  <si>
    <r>
      <t>時間外労働</t>
    </r>
    <r>
      <rPr>
        <b/>
        <sz val="10"/>
        <rFont val="Meiryo UI"/>
        <family val="3"/>
        <charset val="128"/>
      </rPr>
      <t>有</t>
    </r>
    <r>
      <rPr>
        <sz val="10"/>
        <rFont val="Meiryo UI"/>
        <family val="3"/>
        <charset val="128"/>
      </rPr>
      <t>の場合</t>
    </r>
    <r>
      <rPr>
        <sz val="8"/>
        <rFont val="Meiryo UI"/>
        <family val="3"/>
        <charset val="128"/>
      </rPr>
      <t>→</t>
    </r>
    <r>
      <rPr>
        <sz val="10"/>
        <rFont val="Meiryo UI"/>
        <family val="3"/>
        <charset val="128"/>
      </rPr>
      <t>月</t>
    </r>
    <rPh sb="0" eb="2">
      <t>ジカン</t>
    </rPh>
    <rPh sb="2" eb="3">
      <t>ガイ</t>
    </rPh>
    <rPh sb="3" eb="5">
      <t>ロウドウ</t>
    </rPh>
    <rPh sb="5" eb="6">
      <t>アリ</t>
    </rPh>
    <rPh sb="7" eb="9">
      <t>バアイ</t>
    </rPh>
    <rPh sb="10" eb="11">
      <t>ツキ</t>
    </rPh>
    <phoneticPr fontId="3"/>
  </si>
  <si>
    <t>※社会保険料は料率の変更に伴い、金額が変更となる場合があります。</t>
    <rPh sb="1" eb="6">
      <t>シャカイホケンリョウ</t>
    </rPh>
    <rPh sb="7" eb="9">
      <t>リョウリツ</t>
    </rPh>
    <rPh sb="10" eb="12">
      <t>ヘンコウ</t>
    </rPh>
    <rPh sb="13" eb="14">
      <t>トモナ</t>
    </rPh>
    <rPh sb="16" eb="18">
      <t>キンガク</t>
    </rPh>
    <rPh sb="19" eb="21">
      <t>ヘンコウ</t>
    </rPh>
    <rPh sb="24" eb="26">
      <t>バアイ</t>
    </rPh>
    <phoneticPr fontId="3"/>
  </si>
  <si>
    <t>年度</t>
    <rPh sb="0" eb="1">
      <t>ネン</t>
    </rPh>
    <rPh sb="1" eb="2">
      <t>ド</t>
    </rPh>
    <phoneticPr fontId="3"/>
  </si>
  <si>
    <t>共済掛金/短期</t>
    <rPh sb="0" eb="2">
      <t>キョウサイ</t>
    </rPh>
    <rPh sb="2" eb="4">
      <t>カケキン</t>
    </rPh>
    <rPh sb="5" eb="7">
      <t>タンキ</t>
    </rPh>
    <phoneticPr fontId="3"/>
  </si>
  <si>
    <t>共済掛金/介護</t>
    <rPh sb="0" eb="2">
      <t>キョウサイ</t>
    </rPh>
    <rPh sb="2" eb="4">
      <t>カケキン</t>
    </rPh>
    <rPh sb="5" eb="7">
      <t>カイゴ</t>
    </rPh>
    <phoneticPr fontId="3"/>
  </si>
  <si>
    <t>非常勤
職員）
公共済負担金
不課税</t>
    <rPh sb="8" eb="11">
      <t>コウキョウサイ</t>
    </rPh>
    <rPh sb="11" eb="14">
      <t>フタンキン</t>
    </rPh>
    <rPh sb="15" eb="18">
      <t>フカゼイ</t>
    </rPh>
    <phoneticPr fontId="3"/>
  </si>
  <si>
    <t>非常勤
職員）
厚生年金保険料
非課税</t>
    <rPh sb="8" eb="12">
      <t>コウセイネンキン</t>
    </rPh>
    <rPh sb="12" eb="15">
      <t>ホケンリョウ</t>
    </rPh>
    <rPh sb="15" eb="16">
      <t>シュッキン</t>
    </rPh>
    <rPh sb="16" eb="17">
      <t>ヒ</t>
    </rPh>
    <rPh sb="17" eb="19">
      <t>カゼイ</t>
    </rPh>
    <phoneticPr fontId="3"/>
  </si>
  <si>
    <t>合　計
(1～6)</t>
    <rPh sb="0" eb="1">
      <t>ガッ</t>
    </rPh>
    <rPh sb="2" eb="3">
      <t>ケイ</t>
    </rPh>
    <phoneticPr fontId="3"/>
  </si>
  <si>
    <t>乗車区間①</t>
    <rPh sb="0" eb="2">
      <t>ジョウシャ</t>
    </rPh>
    <rPh sb="2" eb="4">
      <t>クカン</t>
    </rPh>
    <phoneticPr fontId="3"/>
  </si>
  <si>
    <t>乗車区間②</t>
    <rPh sb="0" eb="2">
      <t>ジョウシャ</t>
    </rPh>
    <rPh sb="2" eb="4">
      <t>クカン</t>
    </rPh>
    <phoneticPr fontId="3"/>
  </si>
  <si>
    <t>乗車区間③</t>
    <rPh sb="0" eb="2">
      <t>ジョウシャ</t>
    </rPh>
    <rPh sb="2" eb="4">
      <t>クカン</t>
    </rPh>
    <phoneticPr fontId="3"/>
  </si>
  <si>
    <t>乗車区間④</t>
    <rPh sb="0" eb="2">
      <t>ジョウシャ</t>
    </rPh>
    <rPh sb="2" eb="4">
      <t>クカン</t>
    </rPh>
    <phoneticPr fontId="3"/>
  </si>
  <si>
    <t>必ず定期券代も入力してください。</t>
    <rPh sb="0" eb="1">
      <t>カナラ</t>
    </rPh>
    <rPh sb="2" eb="5">
      <t>テイキケン</t>
    </rPh>
    <rPh sb="5" eb="6">
      <t>ダイ</t>
    </rPh>
    <rPh sb="7" eb="9">
      <t>ニュウリョク</t>
    </rPh>
    <phoneticPr fontId="3"/>
  </si>
  <si>
    <t>勤務予定日数(全体)</t>
    <rPh sb="0" eb="2">
      <t>キンム</t>
    </rPh>
    <rPh sb="2" eb="4">
      <t>ヨテイ</t>
    </rPh>
    <rPh sb="4" eb="6">
      <t>ニッスウ</t>
    </rPh>
    <rPh sb="7" eb="9">
      <t>ゼンタイ</t>
    </rPh>
    <phoneticPr fontId="3"/>
  </si>
  <si>
    <r>
      <rPr>
        <sz val="8"/>
        <rFont val="ＭＳ Ｐゴシック"/>
        <family val="3"/>
      </rPr>
      <t>単位：円</t>
    </r>
  </si>
  <si>
    <r>
      <rPr>
        <b/>
        <sz val="8"/>
        <rFont val="ＭＳ Ｐゴシック"/>
        <family val="3"/>
      </rPr>
      <t>標準報酬の月額</t>
    </r>
  </si>
  <si>
    <r>
      <rPr>
        <sz val="8"/>
        <rFont val="ＭＳ Ｐゴシック"/>
        <family val="3"/>
      </rPr>
      <t>短 期等 級</t>
    </r>
  </si>
  <si>
    <r>
      <rPr>
        <sz val="8"/>
        <rFont val="ＭＳ Ｐゴシック"/>
        <family val="3"/>
      </rPr>
      <t>短期掛金（福祉掛金含む）</t>
    </r>
  </si>
  <si>
    <r>
      <rPr>
        <sz val="8"/>
        <rFont val="ＭＳ Ｐゴシック"/>
        <family val="3"/>
      </rPr>
      <t>長 期等 級</t>
    </r>
  </si>
  <si>
    <r>
      <rPr>
        <sz val="8"/>
        <rFont val="ＭＳ Ｐゴシック"/>
        <family val="3"/>
      </rPr>
      <t xml:space="preserve">厚生年金保険料
</t>
    </r>
    <r>
      <rPr>
        <sz val="6.5"/>
        <rFont val="ＭＳ Ｐゴシック"/>
        <family val="3"/>
      </rPr>
      <t xml:space="preserve">※５
</t>
    </r>
    <r>
      <rPr>
        <sz val="8"/>
        <rFont val="ＭＳ Ｐゴシック"/>
        <family val="3"/>
      </rPr>
      <t xml:space="preserve">91.5 </t>
    </r>
    <r>
      <rPr>
        <vertAlign val="superscript"/>
        <sz val="6.5"/>
        <rFont val="ＭＳ Ｐゴシック"/>
        <family val="3"/>
      </rPr>
      <t>※６</t>
    </r>
  </si>
  <si>
    <r>
      <rPr>
        <sz val="8"/>
        <rFont val="ＭＳ Ｐゴシック"/>
        <family val="3"/>
      </rPr>
      <t xml:space="preserve">退職等年金掛金
</t>
    </r>
    <r>
      <rPr>
        <sz val="8"/>
        <rFont val="ＭＳ Ｐゴシック"/>
        <family val="3"/>
      </rPr>
      <t xml:space="preserve">7.5 </t>
    </r>
    <r>
      <rPr>
        <vertAlign val="superscript"/>
        <sz val="6.5"/>
        <rFont val="ＭＳ Ｐゴシック"/>
        <family val="3"/>
      </rPr>
      <t>※６</t>
    </r>
  </si>
  <si>
    <r>
      <rPr>
        <sz val="8"/>
        <rFont val="ＭＳ Ｐゴシック"/>
        <family val="3"/>
      </rPr>
      <t>長 期掛 金の合計</t>
    </r>
  </si>
  <si>
    <r>
      <rPr>
        <sz val="8"/>
        <rFont val="ＭＳ Ｐゴシック"/>
        <family val="3"/>
      </rPr>
      <t>第1級</t>
    </r>
  </si>
  <si>
    <r>
      <rPr>
        <sz val="8"/>
        <rFont val="ＭＳ Ｐゴシック"/>
        <family val="3"/>
      </rPr>
      <t>第2級</t>
    </r>
  </si>
  <si>
    <r>
      <rPr>
        <sz val="8"/>
        <rFont val="ＭＳ Ｐゴシック"/>
        <family val="3"/>
      </rPr>
      <t>第3級</t>
    </r>
  </si>
  <si>
    <r>
      <rPr>
        <sz val="8"/>
        <rFont val="ＭＳ Ｐゴシック"/>
        <family val="3"/>
      </rPr>
      <t>第4級</t>
    </r>
  </si>
  <si>
    <r>
      <rPr>
        <sz val="8"/>
        <rFont val="ＭＳ Ｐゴシック"/>
        <family val="3"/>
      </rPr>
      <t>第5級</t>
    </r>
  </si>
  <si>
    <r>
      <rPr>
        <sz val="8"/>
        <rFont val="ＭＳ Ｐゴシック"/>
        <family val="3"/>
      </rPr>
      <t>第6級</t>
    </r>
  </si>
  <si>
    <r>
      <rPr>
        <sz val="8"/>
        <rFont val="ＭＳ Ｐゴシック"/>
        <family val="3"/>
      </rPr>
      <t>第7級</t>
    </r>
  </si>
  <si>
    <r>
      <rPr>
        <sz val="8"/>
        <rFont val="ＭＳ Ｐゴシック"/>
        <family val="3"/>
      </rPr>
      <t>第8級</t>
    </r>
  </si>
  <si>
    <r>
      <rPr>
        <sz val="8"/>
        <rFont val="ＭＳ Ｐゴシック"/>
        <family val="3"/>
      </rPr>
      <t>第9級</t>
    </r>
  </si>
  <si>
    <r>
      <rPr>
        <sz val="8"/>
        <rFont val="ＭＳ Ｐゴシック"/>
        <family val="3"/>
      </rPr>
      <t>第10級</t>
    </r>
  </si>
  <si>
    <r>
      <rPr>
        <sz val="8"/>
        <rFont val="ＭＳ Ｐゴシック"/>
        <family val="3"/>
      </rPr>
      <t>第11級</t>
    </r>
  </si>
  <si>
    <r>
      <rPr>
        <sz val="8"/>
        <rFont val="ＭＳ Ｐゴシック"/>
        <family val="3"/>
      </rPr>
      <t>第12級</t>
    </r>
  </si>
  <si>
    <r>
      <rPr>
        <sz val="8"/>
        <rFont val="ＭＳ Ｐゴシック"/>
        <family val="3"/>
      </rPr>
      <t>第13級</t>
    </r>
  </si>
  <si>
    <r>
      <rPr>
        <sz val="8"/>
        <rFont val="ＭＳ Ｐゴシック"/>
        <family val="3"/>
      </rPr>
      <t>第14級</t>
    </r>
  </si>
  <si>
    <r>
      <rPr>
        <sz val="8"/>
        <rFont val="ＭＳ Ｐゴシック"/>
        <family val="3"/>
      </rPr>
      <t>第15級</t>
    </r>
  </si>
  <si>
    <r>
      <rPr>
        <sz val="8"/>
        <rFont val="ＭＳ Ｐゴシック"/>
        <family val="3"/>
      </rPr>
      <t>第16級</t>
    </r>
  </si>
  <si>
    <r>
      <rPr>
        <sz val="8"/>
        <rFont val="ＭＳ Ｐゴシック"/>
        <family val="3"/>
      </rPr>
      <t>第17級</t>
    </r>
  </si>
  <si>
    <r>
      <rPr>
        <sz val="8"/>
        <rFont val="ＭＳ Ｐゴシック"/>
        <family val="3"/>
      </rPr>
      <t>第18級</t>
    </r>
  </si>
  <si>
    <r>
      <rPr>
        <sz val="8"/>
        <rFont val="ＭＳ Ｐゴシック"/>
        <family val="3"/>
      </rPr>
      <t>第19級</t>
    </r>
  </si>
  <si>
    <r>
      <rPr>
        <sz val="8"/>
        <rFont val="ＭＳ Ｐゴシック"/>
        <family val="3"/>
      </rPr>
      <t>第20級</t>
    </r>
  </si>
  <si>
    <r>
      <rPr>
        <sz val="8"/>
        <rFont val="ＭＳ Ｐゴシック"/>
        <family val="3"/>
      </rPr>
      <t>第21級</t>
    </r>
  </si>
  <si>
    <r>
      <rPr>
        <sz val="8"/>
        <rFont val="ＭＳ Ｐゴシック"/>
        <family val="3"/>
      </rPr>
      <t>第22級</t>
    </r>
  </si>
  <si>
    <r>
      <rPr>
        <sz val="8"/>
        <rFont val="ＭＳ Ｐゴシック"/>
        <family val="3"/>
      </rPr>
      <t>第23級</t>
    </r>
  </si>
  <si>
    <r>
      <rPr>
        <sz val="8"/>
        <rFont val="ＭＳ Ｐゴシック"/>
        <family val="3"/>
      </rPr>
      <t>第24級</t>
    </r>
  </si>
  <si>
    <r>
      <rPr>
        <sz val="8"/>
        <rFont val="ＭＳ Ｐゴシック"/>
        <family val="3"/>
      </rPr>
      <t>第25級</t>
    </r>
  </si>
  <si>
    <r>
      <rPr>
        <sz val="8"/>
        <rFont val="ＭＳ Ｐゴシック"/>
        <family val="3"/>
      </rPr>
      <t>第26級</t>
    </r>
  </si>
  <si>
    <r>
      <rPr>
        <sz val="8"/>
        <rFont val="ＭＳ Ｐゴシック"/>
        <family val="3"/>
      </rPr>
      <t>第27級</t>
    </r>
  </si>
  <si>
    <r>
      <rPr>
        <sz val="8"/>
        <rFont val="ＭＳ Ｐゴシック"/>
        <family val="3"/>
      </rPr>
      <t>第28級</t>
    </r>
  </si>
  <si>
    <r>
      <rPr>
        <sz val="8"/>
        <rFont val="ＭＳ Ｐゴシック"/>
        <family val="3"/>
      </rPr>
      <t>第29級</t>
    </r>
  </si>
  <si>
    <r>
      <rPr>
        <sz val="8"/>
        <rFont val="ＭＳ Ｐゴシック"/>
        <family val="3"/>
      </rPr>
      <t>第30級</t>
    </r>
  </si>
  <si>
    <r>
      <rPr>
        <sz val="8"/>
        <rFont val="ＭＳ Ｐゴシック"/>
        <family val="3"/>
      </rPr>
      <t>第31級</t>
    </r>
  </si>
  <si>
    <r>
      <rPr>
        <sz val="8"/>
        <rFont val="ＭＳ Ｐゴシック"/>
        <family val="3"/>
      </rPr>
      <t>第32級</t>
    </r>
  </si>
  <si>
    <r>
      <rPr>
        <sz val="8"/>
        <rFont val="ＭＳ Ｐゴシック"/>
        <family val="3"/>
      </rPr>
      <t>第33級</t>
    </r>
  </si>
  <si>
    <r>
      <rPr>
        <sz val="8"/>
        <rFont val="ＭＳ Ｐゴシック"/>
        <family val="3"/>
      </rPr>
      <t>第34級</t>
    </r>
  </si>
  <si>
    <r>
      <rPr>
        <sz val="8"/>
        <rFont val="ＭＳ Ｐゴシック"/>
        <family val="3"/>
      </rPr>
      <t>第35級</t>
    </r>
  </si>
  <si>
    <r>
      <rPr>
        <sz val="8"/>
        <rFont val="ＭＳ Ｐゴシック"/>
        <family val="3"/>
      </rPr>
      <t>第36級</t>
    </r>
  </si>
  <si>
    <r>
      <rPr>
        <sz val="8"/>
        <rFont val="ＭＳ Ｐゴシック"/>
        <family val="3"/>
      </rPr>
      <t>第37級</t>
    </r>
  </si>
  <si>
    <r>
      <rPr>
        <sz val="8"/>
        <rFont val="ＭＳ Ｐゴシック"/>
        <family val="3"/>
      </rPr>
      <t>第38級</t>
    </r>
  </si>
  <si>
    <r>
      <rPr>
        <sz val="8"/>
        <rFont val="ＭＳ Ｐゴシック"/>
        <family val="3"/>
      </rPr>
      <t>第39級</t>
    </r>
  </si>
  <si>
    <r>
      <rPr>
        <sz val="8"/>
        <rFont val="ＭＳ Ｐゴシック"/>
        <family val="3"/>
      </rPr>
      <t>第40級</t>
    </r>
  </si>
  <si>
    <r>
      <rPr>
        <sz val="8"/>
        <rFont val="ＭＳ Ｐゴシック"/>
        <family val="3"/>
      </rPr>
      <t>第41級</t>
    </r>
  </si>
  <si>
    <r>
      <rPr>
        <sz val="8"/>
        <rFont val="ＭＳ Ｐゴシック"/>
        <family val="3"/>
      </rPr>
      <t>第42級</t>
    </r>
  </si>
  <si>
    <r>
      <rPr>
        <sz val="8"/>
        <rFont val="ＭＳ Ｐゴシック"/>
        <family val="3"/>
      </rPr>
      <t>第43級</t>
    </r>
  </si>
  <si>
    <r>
      <rPr>
        <sz val="8"/>
        <rFont val="ＭＳ Ｐゴシック"/>
        <family val="3"/>
      </rPr>
      <t>第44級</t>
    </r>
  </si>
  <si>
    <r>
      <rPr>
        <sz val="8"/>
        <rFont val="ＭＳ Ｐゴシック"/>
        <family val="3"/>
      </rPr>
      <t>第45級</t>
    </r>
  </si>
  <si>
    <r>
      <rPr>
        <sz val="8"/>
        <rFont val="ＭＳ Ｐゴシック"/>
        <family val="3"/>
      </rPr>
      <t>第46級</t>
    </r>
  </si>
  <si>
    <r>
      <rPr>
        <sz val="8"/>
        <rFont val="ＭＳ Ｐゴシック"/>
        <family val="3"/>
      </rPr>
      <t>第47級</t>
    </r>
  </si>
  <si>
    <r>
      <rPr>
        <sz val="8"/>
        <rFont val="ＭＳ Ｐゴシック"/>
        <family val="3"/>
      </rPr>
      <t>第48級</t>
    </r>
  </si>
  <si>
    <r>
      <rPr>
        <sz val="8"/>
        <rFont val="ＭＳ Ｐゴシック"/>
        <family val="3"/>
      </rPr>
      <t>第49級</t>
    </r>
  </si>
  <si>
    <r>
      <rPr>
        <sz val="8"/>
        <rFont val="ＭＳ Ｐゴシック"/>
        <family val="3"/>
      </rPr>
      <t>第50級</t>
    </r>
  </si>
  <si>
    <r>
      <rPr>
        <sz val="7.5"/>
        <rFont val="ＭＳ Ｐゴシック"/>
        <family val="3"/>
      </rPr>
      <t xml:space="preserve">※１  一般組合員及び短期組合員
</t>
    </r>
    <r>
      <rPr>
        <sz val="7.5"/>
        <rFont val="ＭＳ Ｐゴシック"/>
        <family val="3"/>
      </rPr>
      <t xml:space="preserve">※２  船員保険法第２条の規定による船員保険の被保険者である組合員
</t>
    </r>
    <r>
      <rPr>
        <sz val="7.5"/>
        <rFont val="ＭＳ Ｐゴシック"/>
        <family val="3"/>
      </rPr>
      <t xml:space="preserve">※３  後期高齢者医療保険制度の被保険者である組合員
</t>
    </r>
    <r>
      <rPr>
        <sz val="7.5"/>
        <rFont val="ＭＳ Ｐゴシック"/>
        <family val="3"/>
      </rPr>
      <t xml:space="preserve">※４  40歳以上65歳未満の介護保険第２号被保険者である組合員
</t>
    </r>
    <r>
      <rPr>
        <sz val="7.5"/>
        <rFont val="ＭＳ Ｐゴシック"/>
        <family val="3"/>
      </rPr>
      <t xml:space="preserve">※５  厚生年金被保険者である組合員（70歳未満の組合員）
</t>
    </r>
    <r>
      <rPr>
        <sz val="7.5"/>
        <rFont val="ＭＳ Ｐゴシック"/>
        <family val="3"/>
      </rPr>
      <t>※６  掛金率(千分率)</t>
    </r>
  </si>
  <si>
    <r>
      <rPr>
        <sz val="8"/>
        <rFont val="ＭＳ Ｐゴシック"/>
        <family val="3"/>
      </rPr>
      <t>～</t>
    </r>
  </si>
  <si>
    <t>回数券</t>
    <rPh sb="0" eb="3">
      <t>カイスウケン</t>
    </rPh>
    <phoneticPr fontId="3"/>
  </si>
  <si>
    <t>↓交通費の支給方法に基づいて、最安価を比較・計算しています。この表で計算された最安価の交通費が、シミュレーション表の通勤手当の項目に引用されます。</t>
    <rPh sb="1" eb="4">
      <t>コウツウヒ</t>
    </rPh>
    <rPh sb="5" eb="7">
      <t>シキュウ</t>
    </rPh>
    <rPh sb="7" eb="9">
      <t>ホウホウ</t>
    </rPh>
    <rPh sb="10" eb="11">
      <t>モト</t>
    </rPh>
    <rPh sb="15" eb="16">
      <t>サイ</t>
    </rPh>
    <rPh sb="16" eb="18">
      <t>アンカ</t>
    </rPh>
    <rPh sb="19" eb="21">
      <t>ヒカク</t>
    </rPh>
    <rPh sb="22" eb="24">
      <t>ケイサン</t>
    </rPh>
    <rPh sb="32" eb="33">
      <t>ヒョウ</t>
    </rPh>
    <rPh sb="34" eb="36">
      <t>ケイサン</t>
    </rPh>
    <rPh sb="39" eb="40">
      <t>サイ</t>
    </rPh>
    <rPh sb="40" eb="42">
      <t>アンカ</t>
    </rPh>
    <rPh sb="43" eb="46">
      <t>コウツウヒ</t>
    </rPh>
    <rPh sb="56" eb="57">
      <t>ヒョウ</t>
    </rPh>
    <rPh sb="58" eb="60">
      <t>ツウキン</t>
    </rPh>
    <rPh sb="60" eb="62">
      <t>テアテ</t>
    </rPh>
    <rPh sb="63" eb="65">
      <t>コウモク</t>
    </rPh>
    <rPh sb="66" eb="68">
      <t>インヨウ</t>
    </rPh>
    <phoneticPr fontId="3"/>
  </si>
  <si>
    <r>
      <rPr>
        <sz val="11.5"/>
        <rFont val="ＭＳ Ｐゴシック"/>
        <family val="3"/>
      </rPr>
      <t>標準報酬月額・掛金額等早見表（R7.4.1）</t>
    </r>
  </si>
  <si>
    <r>
      <rPr>
        <sz val="8"/>
        <rFont val="ＭＳ Ｐゴシック"/>
        <family val="3"/>
      </rPr>
      <t>報酬月額</t>
    </r>
  </si>
  <si>
    <r>
      <rPr>
        <sz val="8"/>
        <rFont val="ＭＳ Ｐゴシック"/>
        <family val="3"/>
      </rPr>
      <t xml:space="preserve">介護掛金
</t>
    </r>
    <r>
      <rPr>
        <sz val="6.5"/>
        <rFont val="ＭＳ Ｐゴシック"/>
        <family val="3"/>
      </rPr>
      <t xml:space="preserve">※４
</t>
    </r>
    <r>
      <rPr>
        <sz val="8"/>
        <rFont val="ＭＳ Ｐゴシック"/>
        <family val="3"/>
      </rPr>
      <t xml:space="preserve">8.04  </t>
    </r>
    <r>
      <rPr>
        <vertAlign val="superscript"/>
        <sz val="6.5"/>
        <rFont val="ＭＳ Ｐゴシック"/>
        <family val="3"/>
      </rPr>
      <t>※６</t>
    </r>
  </si>
  <si>
    <r>
      <rPr>
        <sz val="8"/>
        <rFont val="ＭＳ Ｐゴシック"/>
        <family val="3"/>
      </rPr>
      <t xml:space="preserve">一般・短期
</t>
    </r>
    <r>
      <rPr>
        <sz val="6.5"/>
        <rFont val="ＭＳ Ｐゴシック"/>
        <family val="3"/>
      </rPr>
      <t xml:space="preserve">※１
</t>
    </r>
    <r>
      <rPr>
        <sz val="8"/>
        <rFont val="ＭＳ Ｐゴシック"/>
        <family val="3"/>
      </rPr>
      <t>4</t>
    </r>
    <r>
      <rPr>
        <sz val="8"/>
        <rFont val="Times New Roman"/>
        <family val="3"/>
      </rPr>
      <t>6.60</t>
    </r>
    <r>
      <rPr>
        <sz val="8"/>
        <rFont val="ＭＳ Ｐゴシック"/>
        <family val="3"/>
      </rPr>
      <t xml:space="preserve">  </t>
    </r>
    <r>
      <rPr>
        <vertAlign val="superscript"/>
        <sz val="6.5"/>
        <rFont val="ＭＳ Ｐゴシック"/>
        <family val="3"/>
      </rPr>
      <t>※６</t>
    </r>
    <phoneticPr fontId="3"/>
  </si>
  <si>
    <r>
      <rPr>
        <sz val="8"/>
        <rFont val="ＭＳ Ｐゴシック"/>
        <family val="3"/>
      </rPr>
      <t xml:space="preserve">船員
</t>
    </r>
    <r>
      <rPr>
        <sz val="6.5"/>
        <rFont val="ＭＳ Ｐゴシック"/>
        <family val="3"/>
      </rPr>
      <t xml:space="preserve">※２
</t>
    </r>
    <r>
      <rPr>
        <sz val="8"/>
        <rFont val="ＭＳ Ｐゴシック"/>
        <family val="3"/>
      </rPr>
      <t xml:space="preserve">46.49  </t>
    </r>
    <r>
      <rPr>
        <vertAlign val="superscript"/>
        <sz val="6.5"/>
        <rFont val="ＭＳ Ｐゴシック"/>
        <family val="3"/>
      </rPr>
      <t>※６</t>
    </r>
  </si>
  <si>
    <r>
      <rPr>
        <sz val="8"/>
        <rFont val="ＭＳ Ｐゴシック"/>
        <family val="3"/>
      </rPr>
      <t xml:space="preserve">後期高齢
</t>
    </r>
    <r>
      <rPr>
        <sz val="6.5"/>
        <rFont val="ＭＳ Ｐゴシック"/>
        <family val="3"/>
      </rPr>
      <t xml:space="preserve">※３
</t>
    </r>
    <r>
      <rPr>
        <sz val="8"/>
        <rFont val="ＭＳ Ｐゴシック"/>
        <family val="3"/>
      </rPr>
      <t xml:space="preserve">5.19  </t>
    </r>
    <r>
      <rPr>
        <vertAlign val="superscript"/>
        <sz val="6.5"/>
        <rFont val="ＭＳ Ｐゴシック"/>
        <family val="3"/>
      </rPr>
      <t>※６</t>
    </r>
  </si>
  <si>
    <r>
      <t>2025.7.7</t>
    </r>
    <r>
      <rPr>
        <sz val="10"/>
        <rFont val="ＭＳ Ｐゴシック"/>
        <family val="3"/>
        <charset val="128"/>
      </rPr>
      <t>　改定</t>
    </r>
    <rPh sb="9" eb="11">
      <t>カイテイ</t>
    </rPh>
    <phoneticPr fontId="3"/>
  </si>
  <si>
    <t>研究費アルバイト賃金シミュレーション表【2026年度】Ver.0</t>
    <rPh sb="0" eb="2">
      <t>ケンキュウ</t>
    </rPh>
    <rPh sb="2" eb="3">
      <t>ヒ</t>
    </rPh>
    <rPh sb="8" eb="10">
      <t>チンギン</t>
    </rPh>
    <rPh sb="18" eb="19">
      <t>ヒョウ</t>
    </rPh>
    <rPh sb="24" eb="25">
      <t>ネン</t>
    </rPh>
    <rPh sb="25" eb="26">
      <t>ド</t>
    </rPh>
    <phoneticPr fontId="3"/>
  </si>
  <si>
    <t>R7.12.1改定</t>
    <rPh sb="7" eb="9">
      <t>カイテイ</t>
    </rPh>
    <phoneticPr fontId="3"/>
  </si>
  <si>
    <t>2026年付与</t>
    <rPh sb="4" eb="5">
      <t>ネン</t>
    </rPh>
    <rPh sb="5" eb="7">
      <t>フヨ</t>
    </rPh>
    <phoneticPr fontId="3"/>
  </si>
  <si>
    <t>水色のセルに入力してください。※単価②、勤務時間②は超過勤務を見込む場合等に入力してください。</t>
    <rPh sb="0" eb="1">
      <t>ミズ</t>
    </rPh>
    <rPh sb="1" eb="2">
      <t>イロ</t>
    </rPh>
    <rPh sb="6" eb="8">
      <t>ニュウリョク</t>
    </rPh>
    <rPh sb="16" eb="18">
      <t>タンカ</t>
    </rPh>
    <rPh sb="20" eb="22">
      <t>キンム</t>
    </rPh>
    <rPh sb="22" eb="24">
      <t>ジカン</t>
    </rPh>
    <rPh sb="26" eb="28">
      <t>チョウカ</t>
    </rPh>
    <rPh sb="28" eb="30">
      <t>キンム</t>
    </rPh>
    <rPh sb="31" eb="33">
      <t>ミコ</t>
    </rPh>
    <rPh sb="34" eb="36">
      <t>バアイ</t>
    </rPh>
    <rPh sb="36" eb="37">
      <t>ナド</t>
    </rPh>
    <rPh sb="38" eb="40">
      <t>ニュウリョク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</si>
</sst>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176" formatCode="#,##0;[Red]#,##0"/>
    <numFmt numFmtId="177" formatCode="[$-411]ggge&quot;年&quot;m&quot;月&quot;d&quot;日&quot;;@"/>
    <numFmt numFmtId="178" formatCode="h:mm;@"/>
    <numFmt numFmtId="179" formatCode="aaa\ "/>
    <numFmt numFmtId="180" formatCode="General&quot;月&quot;"/>
    <numFmt numFmtId="181" formatCode="General&quot;日&quot;"/>
    <numFmt numFmtId="182" formatCode="#,##0.00;[Red]#,##0.00"/>
    <numFmt numFmtId="183" formatCode="0.00_);[Red]\(0.00\)"/>
    <numFmt numFmtId="184" formatCode="yyyy/m/d;@"/>
    <numFmt numFmtId="185" formatCode="0.00_ "/>
  </numFmts>
  <fonts count="58">
    <font>
      <sz val="11"/>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2"/>
      <name val="Osaka"/>
      <family val="3"/>
      <charset val="128"/>
    </font>
    <font>
      <sz val="14"/>
      <name val="ＭＳ 明朝"/>
      <family val="1"/>
      <charset val="128"/>
    </font>
    <font>
      <b/>
      <sz val="11"/>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u/>
      <sz val="8.8000000000000007"/>
      <color indexed="12"/>
      <name val="ＭＳ Ｐゴシック"/>
      <family val="3"/>
      <charset val="128"/>
    </font>
    <font>
      <sz val="11"/>
      <color theme="1"/>
      <name val="ＭＳ Ｐゴシック"/>
      <family val="3"/>
      <charset val="128"/>
      <scheme val="minor"/>
    </font>
    <font>
      <sz val="10"/>
      <name val="ＭＳ Ｐゴシック"/>
      <family val="3"/>
      <charset val="128"/>
    </font>
    <font>
      <sz val="10"/>
      <name val="Arial Narrow"/>
      <family val="2"/>
    </font>
    <font>
      <sz val="10"/>
      <name val="Meiryo UI"/>
      <family val="3"/>
      <charset val="128"/>
    </font>
    <font>
      <sz val="9"/>
      <name val="Meiryo UI"/>
      <family val="3"/>
      <charset val="128"/>
    </font>
    <font>
      <sz val="9"/>
      <name val="HGPｺﾞｼｯｸM"/>
      <family val="3"/>
      <charset val="128"/>
    </font>
    <font>
      <sz val="11"/>
      <color theme="1"/>
      <name val="ＭＳ Ｐゴシック"/>
      <family val="2"/>
      <charset val="128"/>
      <scheme val="minor"/>
    </font>
    <font>
      <sz val="16"/>
      <name val="Meiryo UI"/>
      <family val="3"/>
      <charset val="128"/>
    </font>
    <font>
      <b/>
      <sz val="10"/>
      <color rgb="FFFF0000"/>
      <name val="Meiryo UI"/>
      <family val="3"/>
      <charset val="128"/>
    </font>
    <font>
      <sz val="11"/>
      <name val="Meiryo UI"/>
      <family val="3"/>
      <charset val="128"/>
    </font>
    <font>
      <b/>
      <sz val="11"/>
      <name val="Meiryo UI"/>
      <family val="3"/>
      <charset val="128"/>
    </font>
    <font>
      <sz val="11"/>
      <color theme="1"/>
      <name val="Meiryo UI"/>
      <family val="3"/>
      <charset val="128"/>
    </font>
    <font>
      <sz val="11"/>
      <name val="Arial"/>
      <family val="2"/>
    </font>
    <font>
      <sz val="8"/>
      <name val="Meiryo UI"/>
      <family val="3"/>
      <charset val="128"/>
    </font>
    <font>
      <b/>
      <sz val="10"/>
      <name val="Meiryo UI"/>
      <family val="3"/>
      <charset val="128"/>
    </font>
    <font>
      <sz val="10"/>
      <color rgb="FF000000"/>
      <name val="Times New Roman"/>
      <family val="1"/>
    </font>
    <font>
      <sz val="11.5"/>
      <name val="ＭＳ Ｐゴシック"/>
      <family val="3"/>
      <charset val="128"/>
    </font>
    <font>
      <sz val="11.5"/>
      <name val="ＭＳ Ｐゴシック"/>
      <family val="3"/>
    </font>
    <font>
      <sz val="8"/>
      <name val="ＭＳ Ｐゴシック"/>
      <family val="3"/>
      <charset val="128"/>
    </font>
    <font>
      <sz val="8"/>
      <name val="ＭＳ Ｐゴシック"/>
      <family val="3"/>
    </font>
    <font>
      <b/>
      <sz val="8"/>
      <name val="ＭＳ Ｐゴシック"/>
      <family val="3"/>
      <charset val="128"/>
    </font>
    <font>
      <b/>
      <sz val="8"/>
      <name val="ＭＳ Ｐゴシック"/>
      <family val="3"/>
    </font>
    <font>
      <sz val="6.5"/>
      <name val="ＭＳ Ｐゴシック"/>
      <family val="3"/>
    </font>
    <font>
      <vertAlign val="superscript"/>
      <sz val="6.5"/>
      <name val="ＭＳ Ｐゴシック"/>
      <family val="3"/>
    </font>
    <font>
      <b/>
      <sz val="8"/>
      <color rgb="FF000000"/>
      <name val="ＭＳ Ｐゴシック"/>
      <family val="2"/>
    </font>
    <font>
      <sz val="8"/>
      <color rgb="FF000000"/>
      <name val="ＭＳ Ｐゴシック"/>
      <family val="2"/>
    </font>
    <font>
      <sz val="7.5"/>
      <name val="ＭＳ Ｐゴシック"/>
      <family val="3"/>
    </font>
    <font>
      <sz val="10"/>
      <name val="ＭＳ Ｐゴシック"/>
      <family val="2"/>
      <charset val="128"/>
    </font>
    <font>
      <b/>
      <sz val="10"/>
      <name val="Arial Narrow"/>
      <family val="2"/>
    </font>
    <font>
      <sz val="12"/>
      <name val="Arial Narrow"/>
      <family val="2"/>
    </font>
    <font>
      <sz val="12"/>
      <name val="Meiryo UI"/>
      <family val="3"/>
      <charset val="128"/>
    </font>
    <font>
      <sz val="10"/>
      <name val="Times New Roman"/>
      <family val="3"/>
      <charset val="204"/>
    </font>
    <font>
      <sz val="8"/>
      <name val="Times New Roman"/>
      <family val="3"/>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indexed="31"/>
        <bgColor indexed="64"/>
      </patternFill>
    </fill>
    <fill>
      <patternFill patternType="solid">
        <fgColor theme="0"/>
        <bgColor indexed="64"/>
      </patternFill>
    </fill>
    <fill>
      <patternFill patternType="solid">
        <fgColor rgb="FFCCCCFF"/>
        <bgColor indexed="64"/>
      </patternFill>
    </fill>
    <fill>
      <patternFill patternType="solid">
        <fgColor rgb="FFFFFF99"/>
        <bgColor indexed="64"/>
      </patternFill>
    </fill>
    <fill>
      <patternFill patternType="solid">
        <fgColor rgb="FFCCFFCC"/>
        <bgColor indexed="64"/>
      </patternFill>
    </fill>
    <fill>
      <patternFill patternType="solid">
        <fgColor rgb="FFAFEAFF"/>
        <bgColor indexed="64"/>
      </patternFill>
    </fill>
    <fill>
      <patternFill patternType="solid">
        <fgColor rgb="FFC4D8F0"/>
      </patternFill>
    </fill>
    <fill>
      <patternFill patternType="solid">
        <fgColor rgb="FF93E3FF"/>
        <bgColor indexed="64"/>
      </patternFill>
    </fill>
    <fill>
      <patternFill patternType="solid">
        <fgColor rgb="FFCCFFFF"/>
        <bgColor indexed="64"/>
      </patternFill>
    </fill>
  </fills>
  <borders count="13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thin">
        <color indexed="64"/>
      </right>
      <top/>
      <bottom style="hair">
        <color indexed="64"/>
      </bottom>
      <diagonal/>
    </border>
    <border>
      <left style="thin">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style="hair">
        <color indexed="64"/>
      </bottom>
      <diagonal/>
    </border>
    <border>
      <left style="thin">
        <color indexed="64"/>
      </left>
      <right/>
      <top/>
      <bottom style="hair">
        <color indexed="64"/>
      </bottom>
      <diagonal/>
    </border>
    <border>
      <left style="hair">
        <color indexed="64"/>
      </left>
      <right/>
      <top/>
      <bottom style="hair">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hair">
        <color indexed="64"/>
      </right>
      <top/>
      <bottom style="medium">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hair">
        <color indexed="64"/>
      </top>
      <bottom style="medium">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thin">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top/>
      <bottom style="thin">
        <color indexed="64"/>
      </bottom>
      <diagonal/>
    </border>
    <border>
      <left/>
      <right style="medium">
        <color indexed="64"/>
      </right>
      <top/>
      <bottom style="medium">
        <color indexed="64"/>
      </bottom>
      <diagonal/>
    </border>
    <border>
      <left style="thin">
        <color indexed="64"/>
      </left>
      <right style="medium">
        <color indexed="64"/>
      </right>
      <top style="hair">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style="medium">
        <color indexed="64"/>
      </right>
      <top/>
      <bottom/>
      <diagonal/>
    </border>
    <border>
      <left style="hair">
        <color indexed="64"/>
      </left>
      <right style="hair">
        <color indexed="64"/>
      </right>
      <top style="medium">
        <color indexed="64"/>
      </top>
      <bottom style="hair">
        <color indexed="64"/>
      </bottom>
      <diagonal/>
    </border>
    <border>
      <left style="thin">
        <color indexed="64"/>
      </left>
      <right style="hair">
        <color indexed="64"/>
      </right>
      <top style="thin">
        <color theme="1"/>
      </top>
      <bottom style="hair">
        <color indexed="64"/>
      </bottom>
      <diagonal/>
    </border>
    <border>
      <left style="medium">
        <color indexed="64"/>
      </left>
      <right style="thin">
        <color indexed="64"/>
      </right>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double">
        <color indexed="64"/>
      </top>
      <bottom/>
      <diagonal/>
    </border>
    <border>
      <left/>
      <right/>
      <top style="double">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double">
        <color indexed="64"/>
      </top>
      <bottom/>
      <diagonal/>
    </border>
  </borders>
  <cellStyleXfs count="978">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4" fillId="0" borderId="0">
      <alignment vertical="center"/>
    </xf>
    <xf numFmtId="0" fontId="2" fillId="0" borderId="0"/>
    <xf numFmtId="0" fontId="2" fillId="0" borderId="0"/>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24" fillId="0" borderId="0" applyNumberFormat="0" applyFill="0" applyBorder="0" applyAlignment="0" applyProtection="0">
      <alignment vertical="top"/>
      <protection locked="0"/>
    </xf>
    <xf numFmtId="0" fontId="2" fillId="22" borderId="2" applyNumberFormat="0" applyFont="0" applyAlignment="0" applyProtection="0">
      <alignment vertical="center"/>
    </xf>
    <xf numFmtId="0" fontId="1"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0" fontId="22" fillId="7" borderId="4"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0" fontId="1" fillId="0" borderId="0">
      <alignment vertical="center"/>
    </xf>
    <xf numFmtId="0" fontId="5" fillId="0" borderId="0"/>
    <xf numFmtId="0" fontId="25"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5" fillId="0" borderId="0"/>
    <xf numFmtId="0" fontId="2" fillId="0" borderId="0">
      <alignment vertical="center"/>
    </xf>
    <xf numFmtId="0" fontId="2" fillId="0" borderId="0">
      <alignment vertical="center"/>
    </xf>
    <xf numFmtId="0" fontId="25"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4"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3" fillId="4" borderId="0" applyNumberFormat="0" applyBorder="0" applyAlignment="0" applyProtection="0">
      <alignment vertical="center"/>
    </xf>
    <xf numFmtId="1" fontId="6" fillId="0" borderId="0"/>
    <xf numFmtId="0" fontId="2" fillId="0" borderId="0"/>
    <xf numFmtId="1" fontId="6" fillId="0" borderId="0"/>
    <xf numFmtId="1" fontId="6" fillId="0" borderId="0"/>
    <xf numFmtId="1" fontId="6" fillId="0" borderId="0"/>
    <xf numFmtId="1" fontId="6" fillId="0" borderId="0"/>
    <xf numFmtId="1" fontId="6" fillId="0" borderId="0"/>
    <xf numFmtId="1" fontId="6" fillId="0" borderId="0"/>
    <xf numFmtId="0" fontId="2" fillId="0" borderId="0"/>
    <xf numFmtId="0" fontId="2" fillId="0" borderId="0"/>
    <xf numFmtId="0" fontId="2" fillId="0" borderId="0"/>
    <xf numFmtId="1" fontId="6" fillId="0" borderId="0"/>
    <xf numFmtId="1"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 fontId="6" fillId="0" borderId="0"/>
    <xf numFmtId="0" fontId="2" fillId="0" borderId="0"/>
    <xf numFmtId="0" fontId="2" fillId="0" borderId="0"/>
    <xf numFmtId="0" fontId="2" fillId="0" borderId="0"/>
    <xf numFmtId="1" fontId="6" fillId="0" borderId="0"/>
    <xf numFmtId="0" fontId="2" fillId="0" borderId="0"/>
    <xf numFmtId="1" fontId="6" fillId="0" borderId="0"/>
    <xf numFmtId="0" fontId="31" fillId="0" borderId="0">
      <alignment vertical="center"/>
    </xf>
    <xf numFmtId="9" fontId="31" fillId="0" borderId="0" applyFont="0" applyFill="0" applyBorder="0" applyAlignment="0" applyProtection="0">
      <alignment vertical="center"/>
    </xf>
    <xf numFmtId="38" fontId="31" fillId="0" borderId="0" applyFont="0" applyFill="0" applyBorder="0" applyAlignment="0" applyProtection="0">
      <alignment vertical="center"/>
    </xf>
    <xf numFmtId="0" fontId="40" fillId="0" borderId="0"/>
  </cellStyleXfs>
  <cellXfs count="351">
    <xf numFmtId="0" fontId="0" fillId="0" borderId="0" xfId="0">
      <alignment vertical="center"/>
    </xf>
    <xf numFmtId="0" fontId="28" fillId="28" borderId="0" xfId="0" applyFont="1" applyFill="1">
      <alignment vertical="center"/>
    </xf>
    <xf numFmtId="0" fontId="0" fillId="28" borderId="0" xfId="0" applyFill="1">
      <alignment vertical="center"/>
    </xf>
    <xf numFmtId="0" fontId="0" fillId="30" borderId="90" xfId="0" applyFill="1" applyBorder="1">
      <alignment vertical="center"/>
    </xf>
    <xf numFmtId="0" fontId="0" fillId="30" borderId="91" xfId="0" applyFill="1" applyBorder="1">
      <alignment vertical="center"/>
    </xf>
    <xf numFmtId="0" fontId="0" fillId="30" borderId="12" xfId="0" applyFill="1" applyBorder="1">
      <alignment vertical="center"/>
    </xf>
    <xf numFmtId="0" fontId="0" fillId="30" borderId="0" xfId="0" applyFill="1">
      <alignment vertical="center"/>
    </xf>
    <xf numFmtId="0" fontId="0" fillId="30" borderId="19" xfId="0" applyFill="1" applyBorder="1">
      <alignment vertical="center"/>
    </xf>
    <xf numFmtId="0" fontId="0" fillId="30" borderId="46" xfId="0" applyFill="1" applyBorder="1">
      <alignment vertical="center"/>
    </xf>
    <xf numFmtId="0" fontId="0" fillId="30" borderId="92" xfId="0" applyFill="1" applyBorder="1">
      <alignment vertical="center"/>
    </xf>
    <xf numFmtId="0" fontId="0" fillId="30" borderId="88" xfId="0" applyFill="1" applyBorder="1">
      <alignment vertical="center"/>
    </xf>
    <xf numFmtId="0" fontId="7" fillId="30" borderId="11" xfId="0" applyFont="1" applyFill="1" applyBorder="1">
      <alignment vertical="center"/>
    </xf>
    <xf numFmtId="0" fontId="7" fillId="30" borderId="12" xfId="0" applyFont="1" applyFill="1" applyBorder="1">
      <alignment vertical="center"/>
    </xf>
    <xf numFmtId="0" fontId="34" fillId="28" borderId="0" xfId="422" applyFont="1" applyFill="1">
      <alignment vertical="center"/>
    </xf>
    <xf numFmtId="0" fontId="34" fillId="28" borderId="0" xfId="0" applyFont="1" applyFill="1">
      <alignment vertical="center"/>
    </xf>
    <xf numFmtId="0" fontId="34" fillId="0" borderId="0" xfId="422" applyFont="1">
      <alignment vertical="center"/>
    </xf>
    <xf numFmtId="0" fontId="34" fillId="0" borderId="0" xfId="0" applyFont="1">
      <alignment vertical="center"/>
    </xf>
    <xf numFmtId="0" fontId="34" fillId="28" borderId="0" xfId="0" applyFont="1" applyFill="1" applyAlignment="1">
      <alignment horizontal="center" vertical="center"/>
    </xf>
    <xf numFmtId="0" fontId="34" fillId="28" borderId="45" xfId="0" applyFont="1" applyFill="1" applyBorder="1">
      <alignment vertical="center"/>
    </xf>
    <xf numFmtId="0" fontId="34" fillId="0" borderId="93" xfId="0" applyFont="1" applyBorder="1" applyAlignment="1">
      <alignment horizontal="center" vertical="center"/>
    </xf>
    <xf numFmtId="177" fontId="34" fillId="0" borderId="0" xfId="0" applyNumberFormat="1" applyFont="1">
      <alignment vertical="center"/>
    </xf>
    <xf numFmtId="0" fontId="34" fillId="0" borderId="45" xfId="0" applyFont="1" applyBorder="1">
      <alignment vertical="center"/>
    </xf>
    <xf numFmtId="0" fontId="34" fillId="28" borderId="12" xfId="0" applyFont="1" applyFill="1" applyBorder="1">
      <alignment vertical="center"/>
    </xf>
    <xf numFmtId="0" fontId="34" fillId="24" borderId="11" xfId="0" applyFont="1" applyFill="1" applyBorder="1" applyAlignment="1">
      <alignment horizontal="center" vertical="center"/>
    </xf>
    <xf numFmtId="0" fontId="35" fillId="26" borderId="12" xfId="0" applyFont="1" applyFill="1" applyBorder="1" applyAlignment="1">
      <alignment horizontal="center" vertical="center"/>
    </xf>
    <xf numFmtId="0" fontId="35" fillId="26" borderId="0" xfId="0" applyFont="1" applyFill="1" applyAlignment="1">
      <alignment horizontal="center" vertical="center"/>
    </xf>
    <xf numFmtId="0" fontId="34" fillId="24" borderId="36" xfId="0" applyFont="1" applyFill="1" applyBorder="1" applyAlignment="1">
      <alignment horizontal="center" vertical="center"/>
    </xf>
    <xf numFmtId="0" fontId="35" fillId="27" borderId="12" xfId="0" applyFont="1" applyFill="1" applyBorder="1" applyAlignment="1">
      <alignment horizontal="center" vertical="center"/>
    </xf>
    <xf numFmtId="0" fontId="35" fillId="27" borderId="0" xfId="0" applyFont="1" applyFill="1" applyAlignment="1">
      <alignment horizontal="center" vertical="center"/>
    </xf>
    <xf numFmtId="0" fontId="35" fillId="27" borderId="49" xfId="0" applyFont="1" applyFill="1" applyBorder="1" applyAlignment="1">
      <alignment horizontal="center" vertical="center"/>
    </xf>
    <xf numFmtId="0" fontId="35" fillId="27" borderId="77" xfId="0" applyFont="1" applyFill="1" applyBorder="1" applyAlignment="1">
      <alignment horizontal="center" vertical="center"/>
    </xf>
    <xf numFmtId="0" fontId="35" fillId="26" borderId="12" xfId="0" applyFont="1" applyFill="1" applyBorder="1" applyAlignment="1">
      <alignment horizontal="left" vertical="center"/>
    </xf>
    <xf numFmtId="0" fontId="34" fillId="31" borderId="13" xfId="0" applyFont="1" applyFill="1" applyBorder="1" applyAlignment="1">
      <alignment horizontal="center" vertical="center"/>
    </xf>
    <xf numFmtId="0" fontId="34" fillId="31" borderId="14" xfId="0" applyFont="1" applyFill="1" applyBorder="1" applyAlignment="1">
      <alignment horizontal="center" vertical="center"/>
    </xf>
    <xf numFmtId="0" fontId="34" fillId="30" borderId="16" xfId="0" applyFont="1" applyFill="1" applyBorder="1" applyAlignment="1">
      <alignment horizontal="center" vertical="center"/>
    </xf>
    <xf numFmtId="0" fontId="34" fillId="30" borderId="17" xfId="0" applyFont="1" applyFill="1" applyBorder="1" applyAlignment="1">
      <alignment horizontal="center" vertical="center"/>
    </xf>
    <xf numFmtId="0" fontId="34" fillId="30" borderId="18" xfId="0" applyFont="1" applyFill="1" applyBorder="1" applyAlignment="1">
      <alignment horizontal="center" vertical="center"/>
    </xf>
    <xf numFmtId="0" fontId="34" fillId="27" borderId="12" xfId="0" applyFont="1" applyFill="1" applyBorder="1" applyAlignment="1">
      <alignment horizontal="center" vertical="center"/>
    </xf>
    <xf numFmtId="0" fontId="34" fillId="29" borderId="95" xfId="0" applyFont="1" applyFill="1" applyBorder="1" applyAlignment="1">
      <alignment horizontal="center" vertical="center"/>
    </xf>
    <xf numFmtId="0" fontId="34" fillId="29" borderId="35" xfId="0" applyFont="1" applyFill="1" applyBorder="1" applyAlignment="1">
      <alignment horizontal="center" vertical="center"/>
    </xf>
    <xf numFmtId="0" fontId="34" fillId="27" borderId="0" xfId="0" applyFont="1" applyFill="1" applyAlignment="1">
      <alignment horizontal="center" vertical="center"/>
    </xf>
    <xf numFmtId="0" fontId="34" fillId="29" borderId="32" xfId="0" applyFont="1" applyFill="1" applyBorder="1" applyAlignment="1">
      <alignment horizontal="center" vertical="center"/>
    </xf>
    <xf numFmtId="0" fontId="34" fillId="29" borderId="19" xfId="0" applyFont="1" applyFill="1" applyBorder="1" applyAlignment="1">
      <alignment horizontal="center" vertical="center"/>
    </xf>
    <xf numFmtId="0" fontId="35" fillId="26" borderId="20" xfId="0" applyFont="1" applyFill="1" applyBorder="1" applyAlignment="1">
      <alignment horizontal="center" vertical="center" wrapText="1"/>
    </xf>
    <xf numFmtId="0" fontId="34" fillId="31" borderId="21" xfId="0" applyFont="1" applyFill="1" applyBorder="1" applyAlignment="1">
      <alignment horizontal="center" vertical="center" wrapText="1"/>
    </xf>
    <xf numFmtId="0" fontId="34" fillId="26" borderId="22" xfId="0" applyFont="1" applyFill="1" applyBorder="1" applyAlignment="1">
      <alignment horizontal="center" vertical="center" wrapText="1"/>
    </xf>
    <xf numFmtId="0" fontId="34" fillId="24" borderId="46" xfId="0" applyFont="1" applyFill="1" applyBorder="1" applyAlignment="1">
      <alignment horizontal="center" vertical="center" wrapText="1"/>
    </xf>
    <xf numFmtId="0" fontId="34" fillId="30" borderId="21" xfId="0" applyFont="1" applyFill="1" applyBorder="1" applyAlignment="1">
      <alignment horizontal="center" vertical="center" wrapText="1"/>
    </xf>
    <xf numFmtId="0" fontId="34" fillId="24" borderId="22" xfId="0" applyFont="1" applyFill="1" applyBorder="1" applyAlignment="1">
      <alignment horizontal="center" vertical="center" wrapText="1"/>
    </xf>
    <xf numFmtId="0" fontId="34" fillId="24" borderId="47" xfId="0" applyFont="1" applyFill="1" applyBorder="1" applyAlignment="1">
      <alignment horizontal="center" vertical="center" wrapText="1"/>
    </xf>
    <xf numFmtId="0" fontId="34" fillId="24" borderId="24" xfId="0" applyFont="1" applyFill="1" applyBorder="1" applyAlignment="1">
      <alignment horizontal="center" vertical="center" wrapText="1"/>
    </xf>
    <xf numFmtId="0" fontId="35" fillId="27" borderId="20" xfId="0" applyFont="1" applyFill="1" applyBorder="1" applyAlignment="1">
      <alignment horizontal="center" vertical="center" wrapText="1"/>
    </xf>
    <xf numFmtId="0" fontId="34" fillId="29" borderId="23" xfId="0" applyFont="1" applyFill="1" applyBorder="1" applyAlignment="1">
      <alignment horizontal="center" vertical="center" wrapText="1"/>
    </xf>
    <xf numFmtId="0" fontId="34" fillId="29" borderId="22" xfId="0" applyFont="1" applyFill="1" applyBorder="1" applyAlignment="1">
      <alignment horizontal="center" vertical="center" wrapText="1"/>
    </xf>
    <xf numFmtId="0" fontId="34" fillId="27" borderId="22" xfId="0" applyFont="1" applyFill="1" applyBorder="1" applyAlignment="1">
      <alignment horizontal="center" vertical="center" wrapText="1"/>
    </xf>
    <xf numFmtId="0" fontId="34" fillId="29" borderId="24" xfId="0" applyFont="1" applyFill="1" applyBorder="1" applyAlignment="1">
      <alignment horizontal="center" vertical="center" wrapText="1"/>
    </xf>
    <xf numFmtId="0" fontId="34" fillId="0" borderId="0" xfId="0" applyFont="1" applyAlignment="1">
      <alignment horizontal="center" vertical="center"/>
    </xf>
    <xf numFmtId="0" fontId="34" fillId="0" borderId="79" xfId="0" applyFont="1" applyBorder="1" applyAlignment="1">
      <alignment horizontal="center" vertical="center" wrapText="1"/>
    </xf>
    <xf numFmtId="0" fontId="34" fillId="0" borderId="33" xfId="0" applyFont="1" applyBorder="1">
      <alignment vertical="center"/>
    </xf>
    <xf numFmtId="0" fontId="34" fillId="0" borderId="80"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81" xfId="0" applyFont="1" applyBorder="1" applyAlignment="1">
      <alignment horizontal="center" vertical="center" wrapText="1"/>
    </xf>
    <xf numFmtId="0" fontId="35" fillId="0" borderId="10" xfId="0" applyFont="1" applyBorder="1" applyAlignment="1">
      <alignment horizontal="center" vertical="center" wrapText="1"/>
    </xf>
    <xf numFmtId="0" fontId="35" fillId="28" borderId="0" xfId="0" applyFont="1" applyFill="1" applyAlignment="1">
      <alignment horizontal="center" vertical="center" wrapText="1"/>
    </xf>
    <xf numFmtId="176" fontId="34" fillId="28" borderId="0" xfId="0" applyNumberFormat="1" applyFont="1" applyFill="1">
      <alignment vertical="center"/>
    </xf>
    <xf numFmtId="38" fontId="34" fillId="28" borderId="0" xfId="38" applyFont="1" applyFill="1" applyBorder="1">
      <alignment vertical="center"/>
    </xf>
    <xf numFmtId="38" fontId="34" fillId="0" borderId="0" xfId="38" applyFont="1" applyFill="1" applyBorder="1">
      <alignment vertical="center"/>
    </xf>
    <xf numFmtId="0" fontId="34" fillId="28" borderId="50" xfId="0" applyFont="1" applyFill="1" applyBorder="1">
      <alignment vertical="center"/>
    </xf>
    <xf numFmtId="0" fontId="34" fillId="31" borderId="51" xfId="0" applyFont="1" applyFill="1" applyBorder="1" applyAlignment="1">
      <alignment horizontal="center" vertical="center"/>
    </xf>
    <xf numFmtId="181" fontId="34" fillId="28" borderId="13" xfId="0" applyNumberFormat="1" applyFont="1" applyFill="1" applyBorder="1" applyAlignment="1">
      <alignment horizontal="center" vertical="center"/>
    </xf>
    <xf numFmtId="179" fontId="36" fillId="0" borderId="53" xfId="0" applyNumberFormat="1" applyFont="1" applyBorder="1" applyAlignment="1">
      <alignment horizontal="center" vertical="center"/>
    </xf>
    <xf numFmtId="181" fontId="34" fillId="28" borderId="26" xfId="0" applyNumberFormat="1" applyFont="1" applyFill="1" applyBorder="1" applyAlignment="1">
      <alignment horizontal="center" vertical="center"/>
    </xf>
    <xf numFmtId="179" fontId="36" fillId="0" borderId="27" xfId="0" applyNumberFormat="1" applyFont="1" applyBorder="1" applyAlignment="1">
      <alignment horizontal="center" vertical="center"/>
    </xf>
    <xf numFmtId="181" fontId="34" fillId="28" borderId="55" xfId="0" applyNumberFormat="1" applyFont="1" applyFill="1" applyBorder="1" applyAlignment="1">
      <alignment horizontal="center" vertical="center"/>
    </xf>
    <xf numFmtId="181" fontId="34" fillId="28" borderId="56" xfId="0" applyNumberFormat="1" applyFont="1" applyFill="1" applyBorder="1" applyAlignment="1">
      <alignment horizontal="center" vertical="center"/>
    </xf>
    <xf numFmtId="179" fontId="36" fillId="0" borderId="25" xfId="0" applyNumberFormat="1" applyFont="1" applyBorder="1" applyAlignment="1">
      <alignment horizontal="center" vertical="center"/>
    </xf>
    <xf numFmtId="181" fontId="34" fillId="28" borderId="15" xfId="0" applyNumberFormat="1" applyFont="1" applyFill="1" applyBorder="1" applyAlignment="1">
      <alignment horizontal="center" vertical="center"/>
    </xf>
    <xf numFmtId="179" fontId="36" fillId="0" borderId="36" xfId="0" applyNumberFormat="1" applyFont="1" applyBorder="1" applyAlignment="1">
      <alignment horizontal="center" vertical="center"/>
    </xf>
    <xf numFmtId="181" fontId="34" fillId="28" borderId="59" xfId="0" applyNumberFormat="1" applyFont="1" applyFill="1" applyBorder="1" applyAlignment="1">
      <alignment horizontal="center" vertical="center"/>
    </xf>
    <xf numFmtId="179" fontId="36" fillId="0" borderId="78" xfId="0" applyNumberFormat="1" applyFont="1" applyBorder="1" applyAlignment="1">
      <alignment horizontal="center" vertical="center"/>
    </xf>
    <xf numFmtId="179" fontId="36" fillId="0" borderId="20" xfId="0" applyNumberFormat="1" applyFont="1" applyBorder="1" applyAlignment="1">
      <alignment horizontal="center" vertical="center"/>
    </xf>
    <xf numFmtId="0" fontId="34" fillId="28" borderId="0" xfId="0" applyFont="1" applyFill="1" applyAlignment="1">
      <alignment horizontal="right" vertical="center"/>
    </xf>
    <xf numFmtId="38" fontId="37" fillId="0" borderId="33" xfId="38" applyFont="1" applyFill="1" applyBorder="1" applyAlignment="1">
      <alignment horizontal="right" vertical="center"/>
    </xf>
    <xf numFmtId="38" fontId="37" fillId="0" borderId="26" xfId="38" applyFont="1" applyFill="1" applyBorder="1">
      <alignment vertical="center"/>
    </xf>
    <xf numFmtId="38" fontId="37" fillId="0" borderId="27" xfId="38" applyFont="1" applyFill="1" applyBorder="1">
      <alignment vertical="center"/>
    </xf>
    <xf numFmtId="38" fontId="37" fillId="25" borderId="28" xfId="38" applyFont="1" applyFill="1" applyBorder="1">
      <alignment vertical="center"/>
    </xf>
    <xf numFmtId="38" fontId="37" fillId="0" borderId="29" xfId="38" applyFont="1" applyFill="1" applyBorder="1">
      <alignment vertical="center"/>
    </xf>
    <xf numFmtId="38" fontId="37" fillId="25" borderId="94" xfId="38" applyFont="1" applyFill="1" applyBorder="1">
      <alignment vertical="center"/>
    </xf>
    <xf numFmtId="38" fontId="37" fillId="25" borderId="31" xfId="38" applyFont="1" applyFill="1" applyBorder="1">
      <alignment vertical="center"/>
    </xf>
    <xf numFmtId="38" fontId="37" fillId="0" borderId="31" xfId="38" applyFont="1" applyBorder="1">
      <alignment vertical="center"/>
    </xf>
    <xf numFmtId="38" fontId="37" fillId="0" borderId="29" xfId="38" applyFont="1" applyBorder="1">
      <alignment vertical="center"/>
    </xf>
    <xf numFmtId="38" fontId="37" fillId="0" borderId="30" xfId="38" applyFont="1" applyBorder="1">
      <alignment vertical="center"/>
    </xf>
    <xf numFmtId="38" fontId="37" fillId="25" borderId="29" xfId="38" applyFont="1" applyFill="1" applyBorder="1">
      <alignment vertical="center"/>
    </xf>
    <xf numFmtId="38" fontId="37" fillId="25" borderId="30" xfId="38" applyFont="1" applyFill="1" applyBorder="1">
      <alignment vertical="center"/>
    </xf>
    <xf numFmtId="38" fontId="37" fillId="0" borderId="34" xfId="38" applyFont="1" applyFill="1" applyBorder="1">
      <alignment vertical="center"/>
    </xf>
    <xf numFmtId="38" fontId="37" fillId="0" borderId="32" xfId="38" applyFont="1" applyFill="1" applyBorder="1">
      <alignment vertical="center"/>
    </xf>
    <xf numFmtId="38" fontId="37" fillId="25" borderId="32" xfId="38" applyFont="1" applyFill="1" applyBorder="1">
      <alignment vertical="center"/>
    </xf>
    <xf numFmtId="38" fontId="37" fillId="25" borderId="22" xfId="38" applyFont="1" applyFill="1" applyBorder="1">
      <alignment vertical="center"/>
    </xf>
    <xf numFmtId="38" fontId="37" fillId="0" borderId="39" xfId="38" applyFont="1" applyFill="1" applyBorder="1">
      <alignment vertical="center"/>
    </xf>
    <xf numFmtId="38" fontId="37" fillId="0" borderId="40" xfId="38" applyFont="1" applyFill="1" applyBorder="1">
      <alignment vertical="center"/>
    </xf>
    <xf numFmtId="38" fontId="37" fillId="0" borderId="41" xfId="38" applyFont="1" applyFill="1" applyBorder="1">
      <alignment vertical="center"/>
    </xf>
    <xf numFmtId="38" fontId="37" fillId="0" borderId="42" xfId="38" applyFont="1" applyFill="1" applyBorder="1">
      <alignment vertical="center"/>
    </xf>
    <xf numFmtId="38" fontId="37" fillId="0" borderId="10" xfId="38" applyFont="1" applyFill="1" applyBorder="1">
      <alignment vertical="center"/>
    </xf>
    <xf numFmtId="38" fontId="37" fillId="0" borderId="43" xfId="38" applyFont="1" applyFill="1" applyBorder="1">
      <alignment vertical="center"/>
    </xf>
    <xf numFmtId="38" fontId="37" fillId="0" borderId="44" xfId="38" applyFont="1" applyFill="1" applyBorder="1">
      <alignment vertical="center"/>
    </xf>
    <xf numFmtId="38" fontId="37" fillId="0" borderId="38" xfId="38" applyFont="1" applyFill="1" applyBorder="1">
      <alignment vertical="center"/>
    </xf>
    <xf numFmtId="182" fontId="37" fillId="28" borderId="34" xfId="0" applyNumberFormat="1" applyFont="1" applyFill="1" applyBorder="1" applyProtection="1">
      <alignment vertical="center"/>
      <protection locked="0"/>
    </xf>
    <xf numFmtId="182" fontId="37" fillId="28" borderId="69" xfId="0" applyNumberFormat="1" applyFont="1" applyFill="1" applyBorder="1" applyProtection="1">
      <alignment vertical="center"/>
      <protection locked="0"/>
    </xf>
    <xf numFmtId="176" fontId="37" fillId="0" borderId="37" xfId="0" applyNumberFormat="1" applyFont="1" applyBorder="1">
      <alignment vertical="center"/>
    </xf>
    <xf numFmtId="176" fontId="37" fillId="0" borderId="39" xfId="0" applyNumberFormat="1" applyFont="1" applyBorder="1">
      <alignment vertical="center"/>
    </xf>
    <xf numFmtId="14" fontId="34" fillId="28" borderId="0" xfId="0" applyNumberFormat="1" applyFont="1" applyFill="1" applyAlignment="1">
      <alignment horizontal="right" vertical="center"/>
    </xf>
    <xf numFmtId="0" fontId="28" fillId="28" borderId="0" xfId="0" applyFont="1" applyFill="1" applyAlignment="1">
      <alignment horizontal="right" vertical="center"/>
    </xf>
    <xf numFmtId="0" fontId="34" fillId="28" borderId="0" xfId="0" applyFont="1" applyFill="1" applyAlignment="1">
      <alignment vertical="center" shrinkToFit="1"/>
    </xf>
    <xf numFmtId="0" fontId="34" fillId="31" borderId="75" xfId="0" applyFont="1" applyFill="1" applyBorder="1" applyAlignment="1">
      <alignment horizontal="center" vertical="center"/>
    </xf>
    <xf numFmtId="181" fontId="34" fillId="28" borderId="53" xfId="0" applyNumberFormat="1" applyFont="1" applyFill="1" applyBorder="1" applyAlignment="1">
      <alignment horizontal="center" vertical="center"/>
    </xf>
    <xf numFmtId="181" fontId="34" fillId="28" borderId="27" xfId="0" applyNumberFormat="1" applyFont="1" applyFill="1" applyBorder="1" applyAlignment="1">
      <alignment horizontal="center" vertical="center"/>
    </xf>
    <xf numFmtId="181" fontId="34" fillId="28" borderId="25" xfId="0" applyNumberFormat="1" applyFont="1" applyFill="1" applyBorder="1" applyAlignment="1">
      <alignment horizontal="center" vertical="center"/>
    </xf>
    <xf numFmtId="181" fontId="34" fillId="28" borderId="36" xfId="0" applyNumberFormat="1" applyFont="1" applyFill="1" applyBorder="1" applyAlignment="1">
      <alignment horizontal="center" vertical="center"/>
    </xf>
    <xf numFmtId="181" fontId="34" fillId="28" borderId="96" xfId="0" applyNumberFormat="1" applyFont="1" applyFill="1" applyBorder="1" applyAlignment="1">
      <alignment horizontal="center" vertical="center"/>
    </xf>
    <xf numFmtId="176" fontId="34" fillId="28" borderId="87" xfId="0" applyNumberFormat="1" applyFont="1" applyFill="1" applyBorder="1">
      <alignment vertical="center"/>
    </xf>
    <xf numFmtId="176" fontId="35" fillId="28" borderId="0" xfId="0" applyNumberFormat="1" applyFont="1" applyFill="1">
      <alignment vertical="center"/>
    </xf>
    <xf numFmtId="38" fontId="37" fillId="32" borderId="40" xfId="38" applyFont="1" applyFill="1" applyBorder="1">
      <alignment vertical="center"/>
    </xf>
    <xf numFmtId="179" fontId="36" fillId="30" borderId="27" xfId="0" applyNumberFormat="1" applyFont="1" applyFill="1" applyBorder="1" applyAlignment="1">
      <alignment horizontal="center" vertical="center"/>
    </xf>
    <xf numFmtId="179" fontId="36" fillId="30" borderId="36" xfId="0" applyNumberFormat="1" applyFont="1" applyFill="1" applyBorder="1" applyAlignment="1">
      <alignment horizontal="center" vertical="center"/>
    </xf>
    <xf numFmtId="179" fontId="36" fillId="30" borderId="53" xfId="0" applyNumberFormat="1" applyFont="1" applyFill="1" applyBorder="1" applyAlignment="1">
      <alignment horizontal="center" vertical="center"/>
    </xf>
    <xf numFmtId="182" fontId="37" fillId="0" borderId="38" xfId="0" applyNumberFormat="1" applyFont="1" applyBorder="1">
      <alignment vertical="center"/>
    </xf>
    <xf numFmtId="176" fontId="35" fillId="28" borderId="76" xfId="0" applyNumberFormat="1" applyFont="1" applyFill="1" applyBorder="1">
      <alignment vertical="center"/>
    </xf>
    <xf numFmtId="0" fontId="28" fillId="28" borderId="0" xfId="422" applyFont="1" applyFill="1">
      <alignment vertical="center"/>
    </xf>
    <xf numFmtId="38" fontId="37" fillId="0" borderId="31" xfId="38" applyFont="1" applyFill="1" applyBorder="1">
      <alignment vertical="center"/>
    </xf>
    <xf numFmtId="182" fontId="37" fillId="0" borderId="37" xfId="0" applyNumberFormat="1" applyFont="1" applyBorder="1">
      <alignment vertical="center"/>
    </xf>
    <xf numFmtId="0" fontId="40" fillId="0" borderId="0" xfId="977" applyAlignment="1">
      <alignment horizontal="left" vertical="top"/>
    </xf>
    <xf numFmtId="0" fontId="27" fillId="0" borderId="0" xfId="0" applyFont="1">
      <alignment vertical="center"/>
    </xf>
    <xf numFmtId="38" fontId="27" fillId="0" borderId="0" xfId="38" applyFont="1" applyFill="1">
      <alignment vertical="center"/>
    </xf>
    <xf numFmtId="38" fontId="28" fillId="0" borderId="45" xfId="38" applyFont="1" applyFill="1" applyBorder="1" applyAlignment="1">
      <alignment horizontal="center" vertical="center"/>
    </xf>
    <xf numFmtId="38" fontId="29" fillId="0" borderId="50" xfId="38" applyFont="1" applyFill="1" applyBorder="1" applyAlignment="1">
      <alignment horizontal="center" vertical="center" shrinkToFit="1"/>
    </xf>
    <xf numFmtId="38" fontId="29" fillId="0" borderId="48" xfId="38" applyFont="1" applyFill="1" applyBorder="1" applyAlignment="1">
      <alignment horizontal="center" vertical="center" shrinkToFit="1"/>
    </xf>
    <xf numFmtId="38" fontId="26" fillId="0" borderId="0" xfId="38" applyFont="1" applyFill="1">
      <alignment vertical="center"/>
    </xf>
    <xf numFmtId="0" fontId="28" fillId="0" borderId="0" xfId="0" applyFont="1" applyAlignment="1">
      <alignment horizontal="center" vertical="center"/>
    </xf>
    <xf numFmtId="38" fontId="28" fillId="0" borderId="51" xfId="38" applyFont="1" applyFill="1" applyBorder="1" applyAlignment="1">
      <alignment horizontal="center"/>
    </xf>
    <xf numFmtId="0" fontId="53" fillId="0" borderId="0" xfId="0" applyFont="1">
      <alignment vertical="center"/>
    </xf>
    <xf numFmtId="38" fontId="27" fillId="0" borderId="0" xfId="38" applyFont="1" applyFill="1" applyBorder="1">
      <alignment vertical="center"/>
    </xf>
    <xf numFmtId="0" fontId="56" fillId="0" borderId="107" xfId="977" applyFont="1" applyBorder="1" applyAlignment="1">
      <alignment horizontal="left" vertical="top" wrapText="1"/>
    </xf>
    <xf numFmtId="0" fontId="40" fillId="0" borderId="107" xfId="977" applyBorder="1" applyAlignment="1">
      <alignment horizontal="left" vertical="top" wrapText="1"/>
    </xf>
    <xf numFmtId="0" fontId="43" fillId="0" borderId="106" xfId="977" applyFont="1" applyBorder="1" applyAlignment="1">
      <alignment horizontal="left" vertical="top" wrapText="1"/>
    </xf>
    <xf numFmtId="3" fontId="49" fillId="33" borderId="107" xfId="977" applyNumberFormat="1" applyFont="1" applyFill="1" applyBorder="1" applyAlignment="1">
      <alignment horizontal="right" vertical="center" shrinkToFit="1"/>
    </xf>
    <xf numFmtId="0" fontId="43" fillId="0" borderId="107" xfId="977" applyFont="1" applyBorder="1" applyAlignment="1">
      <alignment horizontal="center" vertical="top" wrapText="1"/>
    </xf>
    <xf numFmtId="3" fontId="50" fillId="0" borderId="107" xfId="977" applyNumberFormat="1" applyFont="1" applyBorder="1" applyAlignment="1">
      <alignment horizontal="right" vertical="top" shrinkToFit="1"/>
    </xf>
    <xf numFmtId="1" fontId="50" fillId="0" borderId="107" xfId="977" applyNumberFormat="1" applyFont="1" applyBorder="1" applyAlignment="1">
      <alignment horizontal="right" vertical="top" shrinkToFit="1"/>
    </xf>
    <xf numFmtId="3" fontId="50" fillId="0" borderId="107" xfId="977" applyNumberFormat="1" applyFont="1" applyBorder="1" applyAlignment="1">
      <alignment horizontal="left" vertical="top" indent="2" shrinkToFit="1"/>
    </xf>
    <xf numFmtId="3" fontId="50" fillId="0" borderId="107" xfId="977" applyNumberFormat="1" applyFont="1" applyBorder="1" applyAlignment="1">
      <alignment horizontal="right" vertical="top" indent="1" shrinkToFit="1"/>
    </xf>
    <xf numFmtId="3" fontId="49" fillId="33" borderId="107" xfId="977" applyNumberFormat="1" applyFont="1" applyFill="1" applyBorder="1" applyAlignment="1">
      <alignment horizontal="right" vertical="top" shrinkToFit="1"/>
    </xf>
    <xf numFmtId="0" fontId="43" fillId="0" borderId="107" xfId="977" applyFont="1" applyBorder="1" applyAlignment="1">
      <alignment horizontal="left" vertical="top" wrapText="1"/>
    </xf>
    <xf numFmtId="3" fontId="50" fillId="0" borderId="107" xfId="977" applyNumberFormat="1" applyFont="1" applyBorder="1" applyAlignment="1">
      <alignment horizontal="left" vertical="top" indent="1" shrinkToFit="1"/>
    </xf>
    <xf numFmtId="0" fontId="2" fillId="0" borderId="107" xfId="977" applyFont="1" applyBorder="1" applyAlignment="1">
      <alignment horizontal="center" vertical="center" wrapText="1"/>
    </xf>
    <xf numFmtId="2" fontId="35" fillId="30" borderId="0" xfId="0" applyNumberFormat="1" applyFont="1" applyFill="1" applyAlignment="1">
      <alignment horizontal="center" vertical="center"/>
    </xf>
    <xf numFmtId="0" fontId="35" fillId="30" borderId="0" xfId="0" applyFont="1" applyFill="1" applyAlignment="1">
      <alignment horizontal="center" vertical="center"/>
    </xf>
    <xf numFmtId="0" fontId="35" fillId="30" borderId="19" xfId="0" applyFont="1" applyFill="1" applyBorder="1" applyAlignment="1">
      <alignment horizontal="center" vertical="center"/>
    </xf>
    <xf numFmtId="0" fontId="34" fillId="35" borderId="54" xfId="0" applyFont="1" applyFill="1" applyBorder="1" applyAlignment="1" applyProtection="1">
      <alignment horizontal="center" vertical="center"/>
      <protection locked="0"/>
    </xf>
    <xf numFmtId="0" fontId="34" fillId="35" borderId="55" xfId="0" applyFont="1" applyFill="1" applyBorder="1" applyAlignment="1" applyProtection="1">
      <alignment horizontal="center" vertical="center"/>
      <protection locked="0"/>
    </xf>
    <xf numFmtId="0" fontId="34" fillId="35" borderId="57" xfId="0" applyFont="1" applyFill="1" applyBorder="1" applyAlignment="1" applyProtection="1">
      <alignment horizontal="center" vertical="center"/>
      <protection locked="0"/>
    </xf>
    <xf numFmtId="0" fontId="34" fillId="35" borderId="55" xfId="0" applyFont="1" applyFill="1" applyBorder="1">
      <alignment vertical="center"/>
    </xf>
    <xf numFmtId="0" fontId="34" fillId="35" borderId="60" xfId="0" applyFont="1" applyFill="1" applyBorder="1">
      <alignment vertical="center"/>
    </xf>
    <xf numFmtId="0" fontId="34" fillId="35" borderId="89" xfId="0" applyFont="1" applyFill="1" applyBorder="1" applyAlignment="1" applyProtection="1">
      <alignment horizontal="center" vertical="center"/>
      <protection locked="0"/>
    </xf>
    <xf numFmtId="0" fontId="34" fillId="35" borderId="60" xfId="0" applyFont="1" applyFill="1" applyBorder="1" applyAlignment="1" applyProtection="1">
      <alignment horizontal="center" vertical="center"/>
      <protection locked="0"/>
    </xf>
    <xf numFmtId="176" fontId="37" fillId="35" borderId="82" xfId="0" applyNumberFormat="1" applyFont="1" applyFill="1" applyBorder="1" applyProtection="1">
      <alignment vertical="center"/>
      <protection locked="0"/>
    </xf>
    <xf numFmtId="182" fontId="37" fillId="35" borderId="83" xfId="0" applyNumberFormat="1" applyFont="1" applyFill="1" applyBorder="1" applyProtection="1">
      <alignment vertical="center"/>
      <protection locked="0"/>
    </xf>
    <xf numFmtId="176" fontId="37" fillId="35" borderId="34" xfId="0" applyNumberFormat="1" applyFont="1" applyFill="1" applyBorder="1" applyProtection="1">
      <alignment vertical="center"/>
      <protection locked="0"/>
    </xf>
    <xf numFmtId="182" fontId="37" fillId="35" borderId="56" xfId="0" applyNumberFormat="1" applyFont="1" applyFill="1" applyBorder="1" applyProtection="1">
      <alignment vertical="center"/>
      <protection locked="0"/>
    </xf>
    <xf numFmtId="176" fontId="37" fillId="35" borderId="26" xfId="0" applyNumberFormat="1" applyFont="1" applyFill="1" applyBorder="1" applyProtection="1">
      <alignment vertical="center"/>
      <protection locked="0"/>
    </xf>
    <xf numFmtId="182" fontId="37" fillId="35" borderId="55" xfId="0" applyNumberFormat="1" applyFont="1" applyFill="1" applyBorder="1" applyProtection="1">
      <alignment vertical="center"/>
      <protection locked="0"/>
    </xf>
    <xf numFmtId="176" fontId="37" fillId="35" borderId="69" xfId="0" applyNumberFormat="1" applyFont="1" applyFill="1" applyBorder="1" applyProtection="1">
      <alignment vertical="center"/>
      <protection locked="0"/>
    </xf>
    <xf numFmtId="182" fontId="37" fillId="35" borderId="60" xfId="0" applyNumberFormat="1" applyFont="1" applyFill="1" applyBorder="1" applyProtection="1">
      <alignment vertical="center"/>
      <protection locked="0"/>
    </xf>
    <xf numFmtId="176" fontId="37" fillId="35" borderId="79" xfId="0" applyNumberFormat="1" applyFont="1" applyFill="1" applyBorder="1" applyProtection="1">
      <alignment vertical="center"/>
      <protection locked="0"/>
    </xf>
    <xf numFmtId="0" fontId="34" fillId="35" borderId="0" xfId="422" applyFont="1" applyFill="1">
      <alignment vertical="center"/>
    </xf>
    <xf numFmtId="0" fontId="34" fillId="35" borderId="38" xfId="0" applyFont="1" applyFill="1" applyBorder="1" applyAlignment="1">
      <alignment horizontal="center" vertical="center"/>
    </xf>
    <xf numFmtId="185" fontId="34" fillId="35" borderId="76" xfId="0" applyNumberFormat="1" applyFont="1" applyFill="1" applyBorder="1" applyAlignment="1" applyProtection="1">
      <alignment horizontal="center" vertical="center"/>
      <protection locked="0"/>
    </xf>
    <xf numFmtId="0" fontId="32" fillId="35" borderId="0" xfId="422" applyFont="1" applyFill="1">
      <alignment vertical="center"/>
    </xf>
    <xf numFmtId="0" fontId="34" fillId="34" borderId="55" xfId="0" applyFont="1" applyFill="1" applyBorder="1" applyAlignment="1" applyProtection="1">
      <alignment horizontal="center" vertical="center"/>
      <protection locked="0"/>
    </xf>
    <xf numFmtId="0" fontId="34" fillId="34" borderId="54" xfId="0" applyFont="1" applyFill="1" applyBorder="1" applyAlignment="1" applyProtection="1">
      <alignment horizontal="center" vertical="center"/>
      <protection locked="0"/>
    </xf>
    <xf numFmtId="0" fontId="34" fillId="34" borderId="89" xfId="0" applyFont="1" applyFill="1" applyBorder="1" applyAlignment="1" applyProtection="1">
      <alignment horizontal="center" vertical="center"/>
      <protection locked="0"/>
    </xf>
    <xf numFmtId="0" fontId="34" fillId="34" borderId="60" xfId="0" applyFont="1" applyFill="1" applyBorder="1" applyAlignment="1" applyProtection="1">
      <alignment horizontal="center" vertical="center"/>
      <protection locked="0"/>
    </xf>
    <xf numFmtId="38" fontId="30" fillId="35" borderId="65" xfId="38" applyFont="1" applyFill="1" applyBorder="1" applyAlignment="1" applyProtection="1">
      <alignment horizontal="center" vertical="center" wrapText="1"/>
      <protection locked="0"/>
    </xf>
    <xf numFmtId="38" fontId="30" fillId="35" borderId="71" xfId="38" applyFont="1" applyFill="1" applyBorder="1" applyAlignment="1" applyProtection="1">
      <alignment horizontal="center" vertical="center" wrapText="1"/>
      <protection locked="0"/>
    </xf>
    <xf numFmtId="38" fontId="27" fillId="35" borderId="71" xfId="38" applyFont="1" applyFill="1" applyBorder="1" applyProtection="1">
      <alignment vertical="center"/>
      <protection locked="0"/>
    </xf>
    <xf numFmtId="38" fontId="27" fillId="35" borderId="111" xfId="38" applyFont="1" applyFill="1" applyBorder="1" applyProtection="1">
      <alignment vertical="center"/>
      <protection locked="0"/>
    </xf>
    <xf numFmtId="38" fontId="52" fillId="35" borderId="127" xfId="38" applyFont="1" applyFill="1" applyBorder="1" applyAlignment="1" applyProtection="1">
      <alignment horizontal="center" vertical="center"/>
      <protection locked="0"/>
    </xf>
    <xf numFmtId="38" fontId="30" fillId="35" borderId="75" xfId="38" applyFont="1" applyFill="1" applyBorder="1" applyAlignment="1" applyProtection="1">
      <alignment horizontal="center" vertical="center" wrapText="1"/>
      <protection locked="0"/>
    </xf>
    <xf numFmtId="38" fontId="30" fillId="35" borderId="45" xfId="38" applyFont="1" applyFill="1" applyBorder="1" applyAlignment="1" applyProtection="1">
      <alignment horizontal="center" vertical="center" wrapText="1"/>
      <protection locked="0"/>
    </xf>
    <xf numFmtId="38" fontId="27" fillId="35" borderId="45" xfId="38" applyFont="1" applyFill="1" applyBorder="1" applyProtection="1">
      <alignment vertical="center"/>
      <protection locked="0"/>
    </xf>
    <xf numFmtId="38" fontId="27" fillId="35" borderId="51" xfId="38" applyFont="1" applyFill="1" applyBorder="1" applyProtection="1">
      <alignment vertical="center"/>
      <protection locked="0"/>
    </xf>
    <xf numFmtId="38" fontId="52" fillId="35" borderId="128" xfId="38" applyFont="1" applyFill="1" applyBorder="1" applyAlignment="1" applyProtection="1">
      <alignment horizontal="center" vertical="center"/>
      <protection locked="0"/>
    </xf>
    <xf numFmtId="38" fontId="52" fillId="35" borderId="72" xfId="38" applyFont="1" applyFill="1" applyBorder="1" applyAlignment="1" applyProtection="1">
      <alignment horizontal="center" vertical="center"/>
      <protection locked="0"/>
    </xf>
    <xf numFmtId="38" fontId="30" fillId="35" borderId="73" xfId="38" applyFont="1" applyFill="1" applyBorder="1" applyAlignment="1" applyProtection="1">
      <alignment horizontal="center" vertical="center" wrapText="1"/>
      <protection locked="0"/>
    </xf>
    <xf numFmtId="38" fontId="30" fillId="35" borderId="74" xfId="38" applyFont="1" applyFill="1" applyBorder="1" applyAlignment="1" applyProtection="1">
      <alignment horizontal="center" vertical="center" wrapText="1"/>
      <protection locked="0"/>
    </xf>
    <xf numFmtId="38" fontId="27" fillId="35" borderId="74" xfId="38" applyFont="1" applyFill="1" applyBorder="1" applyProtection="1">
      <alignment vertical="center"/>
      <protection locked="0"/>
    </xf>
    <xf numFmtId="38" fontId="27" fillId="35" borderId="112" xfId="38" applyFont="1" applyFill="1" applyBorder="1" applyProtection="1">
      <alignment vertical="center"/>
      <protection locked="0"/>
    </xf>
    <xf numFmtId="38" fontId="52" fillId="35" borderId="119" xfId="38" applyFont="1" applyFill="1" applyBorder="1" applyAlignment="1" applyProtection="1">
      <alignment horizontal="center" vertical="center"/>
      <protection locked="0"/>
    </xf>
    <xf numFmtId="38" fontId="55" fillId="30" borderId="51" xfId="38" applyFont="1" applyFill="1" applyBorder="1" applyAlignment="1">
      <alignment horizontal="center" vertical="center"/>
    </xf>
    <xf numFmtId="38" fontId="54" fillId="30" borderId="76" xfId="38" applyFont="1" applyFill="1" applyBorder="1">
      <alignment vertical="center"/>
    </xf>
    <xf numFmtId="38" fontId="27" fillId="30" borderId="124" xfId="38" applyFont="1" applyFill="1" applyBorder="1">
      <alignment vertical="center"/>
    </xf>
    <xf numFmtId="38" fontId="27" fillId="30" borderId="49" xfId="38" applyFont="1" applyFill="1" applyBorder="1">
      <alignment vertical="center"/>
    </xf>
    <xf numFmtId="0" fontId="27" fillId="30" borderId="49" xfId="0" applyFont="1" applyFill="1" applyBorder="1">
      <alignment vertical="center"/>
    </xf>
    <xf numFmtId="0" fontId="27" fillId="30" borderId="52" xfId="0" applyFont="1" applyFill="1" applyBorder="1">
      <alignment vertical="center"/>
    </xf>
    <xf numFmtId="38" fontId="28" fillId="30" borderId="15" xfId="38" applyFont="1" applyFill="1" applyBorder="1" applyAlignment="1">
      <alignment horizontal="center" vertical="center"/>
    </xf>
    <xf numFmtId="38" fontId="28" fillId="30" borderId="15" xfId="38" applyFont="1" applyFill="1" applyBorder="1" applyAlignment="1">
      <alignment horizontal="center"/>
    </xf>
    <xf numFmtId="38" fontId="28" fillId="30" borderId="45" xfId="38" applyFont="1" applyFill="1" applyBorder="1" applyAlignment="1">
      <alignment horizontal="center" vertical="center"/>
    </xf>
    <xf numFmtId="38" fontId="28" fillId="30" borderId="51" xfId="38" applyFont="1" applyFill="1" applyBorder="1" applyAlignment="1">
      <alignment horizontal="center" vertical="center"/>
    </xf>
    <xf numFmtId="38" fontId="28" fillId="30" borderId="114" xfId="38" applyFont="1" applyFill="1" applyBorder="1" applyAlignment="1">
      <alignment horizontal="center" vertical="center"/>
    </xf>
    <xf numFmtId="38" fontId="28" fillId="30" borderId="51" xfId="38" applyFont="1" applyFill="1" applyBorder="1" applyAlignment="1">
      <alignment horizontal="left" vertical="center"/>
    </xf>
    <xf numFmtId="38" fontId="27" fillId="30" borderId="45" xfId="38" applyFont="1" applyFill="1" applyBorder="1" applyAlignment="1"/>
    <xf numFmtId="38" fontId="27" fillId="30" borderId="51" xfId="38" applyFont="1" applyFill="1" applyBorder="1" applyAlignment="1"/>
    <xf numFmtId="38" fontId="27" fillId="30" borderId="114" xfId="38" applyFont="1" applyFill="1" applyBorder="1" applyAlignment="1"/>
    <xf numFmtId="38" fontId="27" fillId="30" borderId="45" xfId="38" applyFont="1" applyFill="1" applyBorder="1" applyAlignment="1">
      <alignment vertical="center"/>
    </xf>
    <xf numFmtId="38" fontId="27" fillId="30" borderId="114" xfId="38" applyFont="1" applyFill="1" applyBorder="1" applyAlignment="1">
      <alignment vertical="center"/>
    </xf>
    <xf numFmtId="38" fontId="28" fillId="30" borderId="115" xfId="38" applyFont="1" applyFill="1" applyBorder="1" applyAlignment="1">
      <alignment horizontal="left" vertical="center"/>
    </xf>
    <xf numFmtId="38" fontId="27" fillId="30" borderId="113" xfId="38" applyFont="1" applyFill="1" applyBorder="1" applyAlignment="1"/>
    <xf numFmtId="38" fontId="27" fillId="30" borderId="115" xfId="38" applyFont="1" applyFill="1" applyBorder="1" applyAlignment="1"/>
    <xf numFmtId="38" fontId="27" fillId="30" borderId="118" xfId="38" applyFont="1" applyFill="1" applyBorder="1" applyAlignment="1"/>
    <xf numFmtId="38" fontId="28" fillId="30" borderId="15" xfId="38" applyFont="1" applyFill="1" applyBorder="1">
      <alignment vertical="center"/>
    </xf>
    <xf numFmtId="38" fontId="27" fillId="30" borderId="0" xfId="38" applyFont="1" applyFill="1" applyBorder="1">
      <alignment vertical="center"/>
    </xf>
    <xf numFmtId="38" fontId="28" fillId="30" borderId="59" xfId="38" applyFont="1" applyFill="1" applyBorder="1">
      <alignment vertical="center"/>
    </xf>
    <xf numFmtId="38" fontId="27" fillId="30" borderId="87" xfId="38" applyFont="1" applyFill="1" applyBorder="1">
      <alignment vertical="center"/>
    </xf>
    <xf numFmtId="0" fontId="27" fillId="30" borderId="87" xfId="0" applyFont="1" applyFill="1" applyBorder="1">
      <alignment vertical="center"/>
    </xf>
    <xf numFmtId="38" fontId="55" fillId="30" borderId="48" xfId="38" applyFont="1" applyFill="1" applyBorder="1" applyAlignment="1">
      <alignment horizontal="center" vertical="center"/>
    </xf>
    <xf numFmtId="38" fontId="27" fillId="30" borderId="86" xfId="38" applyFont="1" applyFill="1" applyBorder="1">
      <alignment vertical="center"/>
    </xf>
    <xf numFmtId="0" fontId="27" fillId="30" borderId="86" xfId="0" applyFont="1" applyFill="1" applyBorder="1">
      <alignment vertical="center"/>
    </xf>
    <xf numFmtId="0" fontId="27" fillId="30" borderId="70" xfId="0" applyFont="1" applyFill="1" applyBorder="1">
      <alignment vertical="center"/>
    </xf>
    <xf numFmtId="38" fontId="28" fillId="30" borderId="50" xfId="38" applyFont="1" applyFill="1" applyBorder="1" applyAlignment="1">
      <alignment horizontal="center" vertical="center"/>
    </xf>
    <xf numFmtId="38" fontId="28" fillId="30" borderId="123" xfId="38" applyFont="1" applyFill="1" applyBorder="1" applyAlignment="1">
      <alignment horizontal="center"/>
    </xf>
    <xf numFmtId="38" fontId="28" fillId="30" borderId="45" xfId="38" applyFont="1" applyFill="1" applyBorder="1" applyAlignment="1">
      <alignment horizontal="left" vertical="center"/>
    </xf>
    <xf numFmtId="38" fontId="28" fillId="30" borderId="113" xfId="38" applyFont="1" applyFill="1" applyBorder="1" applyAlignment="1">
      <alignment horizontal="left" vertical="center"/>
    </xf>
    <xf numFmtId="38" fontId="55" fillId="30" borderId="15" xfId="38" applyFont="1" applyFill="1" applyBorder="1" applyAlignment="1">
      <alignment horizontal="center" vertical="center"/>
    </xf>
    <xf numFmtId="38" fontId="28" fillId="30" borderId="120" xfId="38" applyFont="1" applyFill="1" applyBorder="1" applyAlignment="1">
      <alignment horizontal="center" vertical="center"/>
    </xf>
    <xf numFmtId="38" fontId="28" fillId="30" borderId="52" xfId="38" applyFont="1" applyFill="1" applyBorder="1" applyAlignment="1">
      <alignment horizontal="center" vertical="center"/>
    </xf>
    <xf numFmtId="38" fontId="27" fillId="30" borderId="120" xfId="38" applyFont="1" applyFill="1" applyBorder="1" applyAlignment="1"/>
    <xf numFmtId="38" fontId="27" fillId="30" borderId="52" xfId="38" applyFont="1" applyFill="1" applyBorder="1" applyAlignment="1"/>
    <xf numFmtId="38" fontId="27" fillId="30" borderId="52" xfId="38" applyFont="1" applyFill="1" applyBorder="1" applyAlignment="1">
      <alignment vertical="center"/>
    </xf>
    <xf numFmtId="38" fontId="27" fillId="30" borderId="121" xfId="38" applyFont="1" applyFill="1" applyBorder="1" applyAlignment="1"/>
    <xf numFmtId="38" fontId="27" fillId="30" borderId="122" xfId="38" applyFont="1" applyFill="1" applyBorder="1" applyAlignment="1"/>
    <xf numFmtId="38" fontId="28" fillId="30" borderId="125" xfId="38" applyFont="1" applyFill="1" applyBorder="1">
      <alignment vertical="center"/>
    </xf>
    <xf numFmtId="38" fontId="27" fillId="30" borderId="126" xfId="38" applyFont="1" applyFill="1" applyBorder="1">
      <alignment vertical="center"/>
    </xf>
    <xf numFmtId="38" fontId="27" fillId="30" borderId="59" xfId="38" applyFont="1" applyFill="1" applyBorder="1">
      <alignment vertical="center"/>
    </xf>
    <xf numFmtId="38" fontId="54" fillId="30" borderId="129" xfId="38" applyFont="1" applyFill="1" applyBorder="1">
      <alignment vertical="center"/>
    </xf>
    <xf numFmtId="38" fontId="27" fillId="30" borderId="130" xfId="38" applyFont="1" applyFill="1" applyBorder="1">
      <alignment vertical="center"/>
    </xf>
    <xf numFmtId="0" fontId="27" fillId="30" borderId="131" xfId="0" applyFont="1" applyFill="1" applyBorder="1">
      <alignment vertical="center"/>
    </xf>
    <xf numFmtId="38" fontId="27" fillId="30" borderId="131" xfId="38" applyFont="1" applyFill="1" applyBorder="1">
      <alignment vertical="center"/>
    </xf>
    <xf numFmtId="0" fontId="27" fillId="30" borderId="0" xfId="0" applyFont="1" applyFill="1">
      <alignment vertical="center"/>
    </xf>
    <xf numFmtId="38" fontId="27" fillId="30" borderId="132" xfId="38" applyFont="1" applyFill="1" applyBorder="1">
      <alignment vertical="center"/>
    </xf>
    <xf numFmtId="0" fontId="34" fillId="35" borderId="50" xfId="0" applyFont="1" applyFill="1" applyBorder="1" applyProtection="1">
      <alignment vertical="center"/>
      <protection locked="0"/>
    </xf>
    <xf numFmtId="0" fontId="34" fillId="35" borderId="56" xfId="0" applyFont="1" applyFill="1" applyBorder="1" applyAlignment="1" applyProtection="1">
      <alignment horizontal="center" vertical="center"/>
      <protection locked="0"/>
    </xf>
    <xf numFmtId="0" fontId="34" fillId="35" borderId="76" xfId="0" applyFont="1" applyFill="1" applyBorder="1" applyProtection="1">
      <alignment vertical="center"/>
      <protection locked="0"/>
    </xf>
    <xf numFmtId="0" fontId="34" fillId="35" borderId="10" xfId="0" applyFont="1" applyFill="1" applyBorder="1" applyAlignment="1" applyProtection="1">
      <alignment horizontal="left" vertical="center"/>
      <protection locked="0"/>
    </xf>
    <xf numFmtId="0" fontId="34" fillId="35" borderId="38" xfId="0" applyFont="1" applyFill="1" applyBorder="1" applyAlignment="1" applyProtection="1">
      <alignment horizontal="left" vertical="center"/>
      <protection locked="0"/>
    </xf>
    <xf numFmtId="0" fontId="34" fillId="35" borderId="85" xfId="0" applyFont="1" applyFill="1" applyBorder="1" applyAlignment="1" applyProtection="1">
      <alignment horizontal="left" vertical="center"/>
      <protection locked="0"/>
    </xf>
    <xf numFmtId="0" fontId="34" fillId="35" borderId="40" xfId="0" applyFont="1" applyFill="1" applyBorder="1" applyAlignment="1" applyProtection="1">
      <alignment horizontal="center" vertical="center"/>
      <protection locked="0"/>
    </xf>
    <xf numFmtId="0" fontId="34" fillId="35" borderId="37" xfId="0" applyFont="1" applyFill="1" applyBorder="1" applyAlignment="1" applyProtection="1">
      <alignment horizontal="center" vertical="center"/>
      <protection locked="0"/>
    </xf>
    <xf numFmtId="0" fontId="34" fillId="35" borderId="84" xfId="0" applyFont="1" applyFill="1" applyBorder="1" applyAlignment="1" applyProtection="1">
      <alignment horizontal="center" vertical="center"/>
      <protection locked="0"/>
    </xf>
    <xf numFmtId="0" fontId="34" fillId="35" borderId="20" xfId="0" applyFont="1" applyFill="1" applyBorder="1" applyAlignment="1" applyProtection="1">
      <alignment horizontal="center" vertical="center"/>
      <protection locked="0"/>
    </xf>
    <xf numFmtId="0" fontId="34" fillId="35" borderId="61" xfId="0" applyFont="1" applyFill="1" applyBorder="1" applyAlignment="1" applyProtection="1">
      <alignment horizontal="center" vertical="center"/>
      <protection locked="0"/>
    </xf>
    <xf numFmtId="0" fontId="34" fillId="35" borderId="60" xfId="0" applyFont="1" applyFill="1" applyBorder="1" applyAlignment="1" applyProtection="1">
      <alignment horizontal="center" vertical="center"/>
      <protection locked="0"/>
    </xf>
    <xf numFmtId="178" fontId="34" fillId="35" borderId="10" xfId="0" applyNumberFormat="1" applyFont="1" applyFill="1" applyBorder="1" applyAlignment="1" applyProtection="1">
      <alignment horizontal="center" vertical="center"/>
      <protection locked="0"/>
    </xf>
    <xf numFmtId="178" fontId="34" fillId="35" borderId="38" xfId="0" applyNumberFormat="1" applyFont="1" applyFill="1" applyBorder="1" applyAlignment="1" applyProtection="1">
      <alignment horizontal="center" vertical="center"/>
      <protection locked="0"/>
    </xf>
    <xf numFmtId="178" fontId="34" fillId="35" borderId="90" xfId="0" applyNumberFormat="1" applyFont="1" applyFill="1" applyBorder="1" applyAlignment="1" applyProtection="1">
      <alignment horizontal="center" vertical="center"/>
      <protection locked="0"/>
    </xf>
    <xf numFmtId="178" fontId="34" fillId="35" borderId="85" xfId="0" applyNumberFormat="1" applyFont="1" applyFill="1" applyBorder="1" applyAlignment="1" applyProtection="1">
      <alignment horizontal="center" vertical="center"/>
      <protection locked="0"/>
    </xf>
    <xf numFmtId="0" fontId="34" fillId="35" borderId="10" xfId="0" applyFont="1" applyFill="1" applyBorder="1" applyAlignment="1" applyProtection="1">
      <alignment horizontal="center" vertical="center"/>
      <protection locked="0"/>
    </xf>
    <xf numFmtId="0" fontId="34" fillId="35" borderId="38" xfId="0" applyFont="1" applyFill="1" applyBorder="1" applyAlignment="1" applyProtection="1">
      <alignment horizontal="center" vertical="center"/>
      <protection locked="0"/>
    </xf>
    <xf numFmtId="0" fontId="34" fillId="35" borderId="85" xfId="0" applyFont="1" applyFill="1" applyBorder="1" applyAlignment="1" applyProtection="1">
      <alignment horizontal="center" vertical="center"/>
      <protection locked="0"/>
    </xf>
    <xf numFmtId="178" fontId="34" fillId="35" borderId="46" xfId="0" applyNumberFormat="1" applyFont="1" applyFill="1" applyBorder="1" applyAlignment="1" applyProtection="1">
      <alignment horizontal="center" vertical="center"/>
      <protection locked="0"/>
    </xf>
    <xf numFmtId="178" fontId="34" fillId="35" borderId="88" xfId="0" applyNumberFormat="1" applyFont="1" applyFill="1" applyBorder="1" applyAlignment="1" applyProtection="1">
      <alignment horizontal="center" vertical="center"/>
      <protection locked="0"/>
    </xf>
    <xf numFmtId="0" fontId="34" fillId="0" borderId="66" xfId="0" applyFont="1" applyBorder="1" applyAlignment="1">
      <alignment horizontal="center" vertical="center"/>
    </xf>
    <xf numFmtId="0" fontId="34" fillId="0" borderId="36" xfId="0" applyFont="1" applyBorder="1" applyAlignment="1">
      <alignment horizontal="center" vertical="center"/>
    </xf>
    <xf numFmtId="0" fontId="34" fillId="0" borderId="20" xfId="0" applyFont="1" applyBorder="1" applyAlignment="1">
      <alignment horizontal="center" vertical="center"/>
    </xf>
    <xf numFmtId="0" fontId="34" fillId="0" borderId="67" xfId="0" applyFont="1" applyBorder="1" applyAlignment="1">
      <alignment horizontal="center" vertical="center" wrapText="1"/>
    </xf>
    <xf numFmtId="0" fontId="34" fillId="0" borderId="58" xfId="0" applyFont="1" applyBorder="1" applyAlignment="1">
      <alignment horizontal="center" vertical="center" wrapText="1"/>
    </xf>
    <xf numFmtId="0" fontId="34" fillId="0" borderId="58" xfId="0" applyFont="1" applyBorder="1" applyAlignment="1">
      <alignment horizontal="center" vertical="center"/>
    </xf>
    <xf numFmtId="0" fontId="34" fillId="0" borderId="61" xfId="0" applyFont="1" applyBorder="1" applyAlignment="1">
      <alignment horizontal="center" vertical="center"/>
    </xf>
    <xf numFmtId="0" fontId="28" fillId="28" borderId="11" xfId="0" applyFont="1" applyFill="1" applyBorder="1" applyAlignment="1">
      <alignment horizontal="center" vertical="center"/>
    </xf>
    <xf numFmtId="0" fontId="0" fillId="0" borderId="91" xfId="0" applyBorder="1" applyAlignment="1">
      <alignment horizontal="center" vertical="center"/>
    </xf>
    <xf numFmtId="180" fontId="34" fillId="31" borderId="62" xfId="0" applyNumberFormat="1" applyFont="1" applyFill="1" applyBorder="1" applyAlignment="1">
      <alignment horizontal="center" vertical="center"/>
    </xf>
    <xf numFmtId="180" fontId="34" fillId="31" borderId="63" xfId="0" applyNumberFormat="1" applyFont="1" applyFill="1" applyBorder="1" applyAlignment="1">
      <alignment horizontal="center" vertical="center"/>
    </xf>
    <xf numFmtId="183" fontId="34" fillId="35" borderId="11" xfId="0" applyNumberFormat="1" applyFont="1" applyFill="1" applyBorder="1" applyAlignment="1" applyProtection="1">
      <alignment horizontal="center" vertical="center"/>
      <protection locked="0"/>
    </xf>
    <xf numFmtId="183" fontId="34" fillId="35" borderId="91" xfId="0" applyNumberFormat="1" applyFont="1" applyFill="1" applyBorder="1" applyAlignment="1" applyProtection="1">
      <alignment horizontal="center" vertical="center"/>
      <protection locked="0"/>
    </xf>
    <xf numFmtId="184" fontId="34" fillId="35" borderId="10" xfId="0" applyNumberFormat="1" applyFont="1" applyFill="1" applyBorder="1" applyAlignment="1" applyProtection="1">
      <alignment horizontal="center" vertical="center"/>
      <protection locked="0"/>
    </xf>
    <xf numFmtId="184" fontId="34" fillId="35" borderId="85" xfId="0" applyNumberFormat="1" applyFont="1" applyFill="1" applyBorder="1" applyAlignment="1" applyProtection="1">
      <alignment horizontal="center" vertical="center"/>
      <protection locked="0"/>
    </xf>
    <xf numFmtId="0" fontId="35" fillId="27" borderId="62" xfId="0" applyFont="1" applyFill="1" applyBorder="1" applyAlignment="1">
      <alignment horizontal="center" vertical="center"/>
    </xf>
    <xf numFmtId="0" fontId="35" fillId="27" borderId="64" xfId="0" applyFont="1" applyFill="1" applyBorder="1" applyAlignment="1">
      <alignment horizontal="center" vertical="center"/>
    </xf>
    <xf numFmtId="0" fontId="35" fillId="27" borderId="63" xfId="0" applyFont="1" applyFill="1" applyBorder="1" applyAlignment="1">
      <alignment horizontal="center" vertical="center"/>
    </xf>
    <xf numFmtId="0" fontId="35" fillId="24" borderId="64" xfId="0" applyFont="1" applyFill="1" applyBorder="1" applyAlignment="1">
      <alignment horizontal="center" vertical="center"/>
    </xf>
    <xf numFmtId="0" fontId="35" fillId="24" borderId="63" xfId="0" applyFont="1" applyFill="1" applyBorder="1" applyAlignment="1">
      <alignment horizontal="center" vertical="center"/>
    </xf>
    <xf numFmtId="0" fontId="34" fillId="0" borderId="68" xfId="0" applyFont="1" applyBorder="1" applyAlignment="1">
      <alignment horizontal="center" vertical="center"/>
    </xf>
    <xf numFmtId="0" fontId="34" fillId="0" borderId="15" xfId="0" applyFont="1" applyBorder="1" applyAlignment="1">
      <alignment horizontal="center" vertical="center"/>
    </xf>
    <xf numFmtId="0" fontId="34" fillId="0" borderId="69" xfId="0" applyFont="1" applyBorder="1" applyAlignment="1">
      <alignment horizontal="center" vertical="center"/>
    </xf>
    <xf numFmtId="0" fontId="35" fillId="26" borderId="11" xfId="0" applyFont="1" applyFill="1" applyBorder="1" applyAlignment="1">
      <alignment horizontal="center" vertical="center"/>
    </xf>
    <xf numFmtId="0" fontId="35" fillId="26" borderId="90" xfId="0" applyFont="1" applyFill="1" applyBorder="1" applyAlignment="1">
      <alignment horizontal="center" vertical="center"/>
    </xf>
    <xf numFmtId="0" fontId="35" fillId="26" borderId="91" xfId="0" applyFont="1" applyFill="1" applyBorder="1" applyAlignment="1">
      <alignment horizontal="center" vertical="center"/>
    </xf>
    <xf numFmtId="38" fontId="53" fillId="30" borderId="59" xfId="38" applyFont="1" applyFill="1" applyBorder="1" applyAlignment="1">
      <alignment horizontal="center" vertical="center"/>
    </xf>
    <xf numFmtId="38" fontId="53" fillId="30" borderId="49" xfId="38" applyFont="1" applyFill="1" applyBorder="1" applyAlignment="1">
      <alignment horizontal="center" vertical="center"/>
    </xf>
    <xf numFmtId="38" fontId="53" fillId="30" borderId="116" xfId="38" applyFont="1" applyFill="1" applyBorder="1" applyAlignment="1">
      <alignment horizontal="center" vertical="center"/>
    </xf>
    <xf numFmtId="38" fontId="53" fillId="30" borderId="117" xfId="38" applyFont="1" applyFill="1" applyBorder="1" applyAlignment="1">
      <alignment horizontal="center" vertical="center"/>
    </xf>
    <xf numFmtId="38" fontId="53" fillId="30" borderId="49" xfId="0" applyNumberFormat="1" applyFont="1" applyFill="1" applyBorder="1" applyAlignment="1">
      <alignment horizontal="center" vertical="center"/>
    </xf>
    <xf numFmtId="38" fontId="53" fillId="30" borderId="116" xfId="0" applyNumberFormat="1" applyFont="1" applyFill="1" applyBorder="1" applyAlignment="1">
      <alignment horizontal="center" vertical="center"/>
    </xf>
    <xf numFmtId="38" fontId="53" fillId="30" borderId="52" xfId="0" applyNumberFormat="1" applyFont="1" applyFill="1" applyBorder="1" applyAlignment="1">
      <alignment horizontal="center" vertical="center"/>
    </xf>
    <xf numFmtId="1" fontId="50" fillId="0" borderId="100" xfId="977" applyNumberFormat="1" applyFont="1" applyBorder="1" applyAlignment="1">
      <alignment horizontal="right" vertical="top" shrinkToFit="1"/>
    </xf>
    <xf numFmtId="1" fontId="50" fillId="0" borderId="102" xfId="977" applyNumberFormat="1" applyFont="1" applyBorder="1" applyAlignment="1">
      <alignment horizontal="right" vertical="top" shrinkToFit="1"/>
    </xf>
    <xf numFmtId="0" fontId="41" fillId="0" borderId="0" xfId="977" applyFont="1" applyAlignment="1">
      <alignment horizontal="left" vertical="top" wrapText="1" indent="20"/>
    </xf>
    <xf numFmtId="0" fontId="43" fillId="0" borderId="0" xfId="977" applyFont="1" applyAlignment="1">
      <alignment horizontal="left" vertical="center" wrapText="1" indent="7"/>
    </xf>
    <xf numFmtId="0" fontId="43" fillId="0" borderId="97" xfId="977" applyFont="1" applyBorder="1" applyAlignment="1">
      <alignment horizontal="left" vertical="center" wrapText="1" indent="4"/>
    </xf>
    <xf numFmtId="0" fontId="43" fillId="0" borderId="98" xfId="977" applyFont="1" applyBorder="1" applyAlignment="1">
      <alignment horizontal="left" vertical="center" wrapText="1" indent="4"/>
    </xf>
    <xf numFmtId="0" fontId="43" fillId="0" borderId="104" xfId="977" applyFont="1" applyBorder="1" applyAlignment="1">
      <alignment horizontal="left" vertical="center" wrapText="1" indent="4"/>
    </xf>
    <xf numFmtId="0" fontId="43" fillId="0" borderId="105" xfId="977" applyFont="1" applyBorder="1" applyAlignment="1">
      <alignment horizontal="left" vertical="center" wrapText="1" indent="4"/>
    </xf>
    <xf numFmtId="0" fontId="45" fillId="33" borderId="99" xfId="977" applyFont="1" applyFill="1" applyBorder="1" applyAlignment="1">
      <alignment horizontal="left" vertical="center" wrapText="1"/>
    </xf>
    <xf numFmtId="0" fontId="45" fillId="33" borderId="106" xfId="977" applyFont="1" applyFill="1" applyBorder="1" applyAlignment="1">
      <alignment horizontal="left" vertical="center" wrapText="1"/>
    </xf>
    <xf numFmtId="0" fontId="43" fillId="0" borderId="99" xfId="977" applyFont="1" applyBorder="1" applyAlignment="1">
      <alignment horizontal="left" vertical="center" wrapText="1" indent="1"/>
    </xf>
    <xf numFmtId="0" fontId="43" fillId="0" borderId="106" xfId="977" applyFont="1" applyBorder="1" applyAlignment="1">
      <alignment horizontal="left" vertical="center" wrapText="1" indent="1"/>
    </xf>
    <xf numFmtId="0" fontId="43" fillId="0" borderId="100" xfId="977" applyFont="1" applyBorder="1" applyAlignment="1">
      <alignment horizontal="left" vertical="top" wrapText="1" indent="2"/>
    </xf>
    <xf numFmtId="0" fontId="43" fillId="0" borderId="101" xfId="977" applyFont="1" applyBorder="1" applyAlignment="1">
      <alignment horizontal="left" vertical="top" wrapText="1" indent="2"/>
    </xf>
    <xf numFmtId="0" fontId="43" fillId="0" borderId="102" xfId="977" applyFont="1" applyBorder="1" applyAlignment="1">
      <alignment horizontal="left" vertical="top" wrapText="1" indent="2"/>
    </xf>
    <xf numFmtId="0" fontId="40" fillId="0" borderId="99" xfId="977" applyBorder="1" applyAlignment="1">
      <alignment horizontal="left" vertical="top" wrapText="1"/>
    </xf>
    <xf numFmtId="0" fontId="40" fillId="0" borderId="106" xfId="977" applyBorder="1" applyAlignment="1">
      <alignment horizontal="left" vertical="top" wrapText="1"/>
    </xf>
    <xf numFmtId="0" fontId="40" fillId="0" borderId="97" xfId="977" applyBorder="1" applyAlignment="1">
      <alignment horizontal="left" wrapText="1"/>
    </xf>
    <xf numFmtId="0" fontId="40" fillId="0" borderId="103" xfId="977" applyBorder="1" applyAlignment="1">
      <alignment horizontal="left" wrapText="1"/>
    </xf>
    <xf numFmtId="0" fontId="40" fillId="0" borderId="98" xfId="977" applyBorder="1" applyAlignment="1">
      <alignment horizontal="left" wrapText="1"/>
    </xf>
    <xf numFmtId="0" fontId="40" fillId="0" borderId="100" xfId="977" applyBorder="1" applyAlignment="1">
      <alignment horizontal="left" vertical="top" wrapText="1"/>
    </xf>
    <xf numFmtId="0" fontId="40" fillId="0" borderId="102" xfId="977" applyBorder="1" applyAlignment="1">
      <alignment horizontal="left" vertical="top" wrapText="1"/>
    </xf>
    <xf numFmtId="3" fontId="50" fillId="0" borderId="99" xfId="977" applyNumberFormat="1" applyFont="1" applyBorder="1" applyAlignment="1">
      <alignment horizontal="left" vertical="center" indent="3" shrinkToFit="1"/>
    </xf>
    <xf numFmtId="3" fontId="50" fillId="0" borderId="108" xfId="977" applyNumberFormat="1" applyFont="1" applyBorder="1" applyAlignment="1">
      <alignment horizontal="left" vertical="center" indent="3" shrinkToFit="1"/>
    </xf>
    <xf numFmtId="3" fontId="50" fillId="0" borderId="106" xfId="977" applyNumberFormat="1" applyFont="1" applyBorder="1" applyAlignment="1">
      <alignment horizontal="left" vertical="center" indent="3" shrinkToFit="1"/>
    </xf>
    <xf numFmtId="1" fontId="50" fillId="0" borderId="97" xfId="977" applyNumberFormat="1" applyFont="1" applyBorder="1" applyAlignment="1">
      <alignment horizontal="right" vertical="center" shrinkToFit="1"/>
    </xf>
    <xf numFmtId="1" fontId="50" fillId="0" borderId="98" xfId="977" applyNumberFormat="1" applyFont="1" applyBorder="1" applyAlignment="1">
      <alignment horizontal="right" vertical="center" shrinkToFit="1"/>
    </xf>
    <xf numFmtId="1" fontId="50" fillId="0" borderId="109" xfId="977" applyNumberFormat="1" applyFont="1" applyBorder="1" applyAlignment="1">
      <alignment horizontal="right" vertical="center" shrinkToFit="1"/>
    </xf>
    <xf numFmtId="1" fontId="50" fillId="0" borderId="110" xfId="977" applyNumberFormat="1" applyFont="1" applyBorder="1" applyAlignment="1">
      <alignment horizontal="right" vertical="center" shrinkToFit="1"/>
    </xf>
    <xf numFmtId="1" fontId="50" fillId="0" borderId="104" xfId="977" applyNumberFormat="1" applyFont="1" applyBorder="1" applyAlignment="1">
      <alignment horizontal="right" vertical="center" shrinkToFit="1"/>
    </xf>
    <xf numFmtId="1" fontId="50" fillId="0" borderId="105" xfId="977" applyNumberFormat="1" applyFont="1" applyBorder="1" applyAlignment="1">
      <alignment horizontal="right" vertical="center" shrinkToFit="1"/>
    </xf>
    <xf numFmtId="3" fontId="50" fillId="0" borderId="99" xfId="977" applyNumberFormat="1" applyFont="1" applyBorder="1" applyAlignment="1">
      <alignment horizontal="left" vertical="center" indent="1" shrinkToFit="1"/>
    </xf>
    <xf numFmtId="3" fontId="50" fillId="0" borderId="108" xfId="977" applyNumberFormat="1" applyFont="1" applyBorder="1" applyAlignment="1">
      <alignment horizontal="left" vertical="center" indent="1" shrinkToFit="1"/>
    </xf>
    <xf numFmtId="3" fontId="50" fillId="0" borderId="106" xfId="977" applyNumberFormat="1" applyFont="1" applyBorder="1" applyAlignment="1">
      <alignment horizontal="left" vertical="center" indent="1" shrinkToFit="1"/>
    </xf>
    <xf numFmtId="0" fontId="43" fillId="0" borderId="99" xfId="977" applyFont="1" applyBorder="1" applyAlignment="1">
      <alignment horizontal="left" vertical="center" wrapText="1"/>
    </xf>
    <xf numFmtId="0" fontId="43" fillId="0" borderId="108" xfId="977" applyFont="1" applyBorder="1" applyAlignment="1">
      <alignment horizontal="left" vertical="center" wrapText="1"/>
    </xf>
    <xf numFmtId="0" fontId="43" fillId="0" borderId="106" xfId="977" applyFont="1" applyBorder="1" applyAlignment="1">
      <alignment horizontal="left" vertical="center" wrapText="1"/>
    </xf>
    <xf numFmtId="3" fontId="50" fillId="0" borderId="100" xfId="977" applyNumberFormat="1" applyFont="1" applyBorder="1" applyAlignment="1">
      <alignment horizontal="right" vertical="top" shrinkToFit="1"/>
    </xf>
    <xf numFmtId="3" fontId="50" fillId="0" borderId="102" xfId="977" applyNumberFormat="1" applyFont="1" applyBorder="1" applyAlignment="1">
      <alignment horizontal="right" vertical="top" shrinkToFit="1"/>
    </xf>
    <xf numFmtId="0" fontId="40" fillId="0" borderId="0" xfId="977" applyAlignment="1">
      <alignment horizontal="left" vertical="top" wrapText="1" indent="1"/>
    </xf>
    <xf numFmtId="3" fontId="50" fillId="0" borderId="99" xfId="977" applyNumberFormat="1" applyFont="1" applyBorder="1" applyAlignment="1">
      <alignment horizontal="left" vertical="center" indent="2" shrinkToFit="1"/>
    </xf>
    <xf numFmtId="3" fontId="50" fillId="0" borderId="108" xfId="977" applyNumberFormat="1" applyFont="1" applyBorder="1" applyAlignment="1">
      <alignment horizontal="left" vertical="center" indent="2" shrinkToFit="1"/>
    </xf>
    <xf numFmtId="3" fontId="50" fillId="0" borderId="106" xfId="977" applyNumberFormat="1" applyFont="1" applyBorder="1" applyAlignment="1">
      <alignment horizontal="left" vertical="center" indent="2" shrinkToFit="1"/>
    </xf>
    <xf numFmtId="3" fontId="50" fillId="0" borderId="97" xfId="977" applyNumberFormat="1" applyFont="1" applyBorder="1" applyAlignment="1">
      <alignment horizontal="left" vertical="center" indent="3" shrinkToFit="1"/>
    </xf>
    <xf numFmtId="3" fontId="50" fillId="0" borderId="98" xfId="977" applyNumberFormat="1" applyFont="1" applyBorder="1" applyAlignment="1">
      <alignment horizontal="left" vertical="center" indent="3" shrinkToFit="1"/>
    </xf>
    <xf numFmtId="3" fontId="50" fillId="0" borderId="109" xfId="977" applyNumberFormat="1" applyFont="1" applyBorder="1" applyAlignment="1">
      <alignment horizontal="left" vertical="center" indent="3" shrinkToFit="1"/>
    </xf>
    <xf numFmtId="3" fontId="50" fillId="0" borderId="110" xfId="977" applyNumberFormat="1" applyFont="1" applyBorder="1" applyAlignment="1">
      <alignment horizontal="left" vertical="center" indent="3" shrinkToFit="1"/>
    </xf>
    <xf numFmtId="3" fontId="50" fillId="0" borderId="104" xfId="977" applyNumberFormat="1" applyFont="1" applyBorder="1" applyAlignment="1">
      <alignment horizontal="left" vertical="center" indent="3" shrinkToFit="1"/>
    </xf>
    <xf numFmtId="3" fontId="50" fillId="0" borderId="105" xfId="977" applyNumberFormat="1" applyFont="1" applyBorder="1" applyAlignment="1">
      <alignment horizontal="left" vertical="center" indent="3" shrinkToFit="1"/>
    </xf>
  </cellXfs>
  <cellStyles count="978">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Excel Built-in Normal" xfId="19" xr:uid="{00000000-0005-0000-0000-000012000000}"/>
    <cellStyle name="n" xfId="20" xr:uid="{00000000-0005-0000-0000-000013000000}"/>
    <cellStyle name="n 2" xfId="21" xr:uid="{00000000-0005-0000-0000-000014000000}"/>
    <cellStyle name="アクセント 1 2" xfId="22" xr:uid="{00000000-0005-0000-0000-000015000000}"/>
    <cellStyle name="アクセント 2 2" xfId="23" xr:uid="{00000000-0005-0000-0000-000016000000}"/>
    <cellStyle name="アクセント 3 2" xfId="24" xr:uid="{00000000-0005-0000-0000-000017000000}"/>
    <cellStyle name="アクセント 4 2" xfId="25" xr:uid="{00000000-0005-0000-0000-000018000000}"/>
    <cellStyle name="アクセント 5 2" xfId="26" xr:uid="{00000000-0005-0000-0000-000019000000}"/>
    <cellStyle name="アクセント 6 2" xfId="27" xr:uid="{00000000-0005-0000-0000-00001A000000}"/>
    <cellStyle name="タイトル 2" xfId="28" xr:uid="{00000000-0005-0000-0000-00001B000000}"/>
    <cellStyle name="チェック セル 2" xfId="29" xr:uid="{00000000-0005-0000-0000-00001C000000}"/>
    <cellStyle name="どちらでもない 2" xfId="30" xr:uid="{00000000-0005-0000-0000-00001D000000}"/>
    <cellStyle name="パーセント 2" xfId="975" xr:uid="{00000000-0005-0000-0000-00001E000000}"/>
    <cellStyle name="ハイパーリンク 2" xfId="31" xr:uid="{00000000-0005-0000-0000-00001F000000}"/>
    <cellStyle name="メモ 2" xfId="32" xr:uid="{00000000-0005-0000-0000-000020000000}"/>
    <cellStyle name="メモ 2 2" xfId="33" xr:uid="{00000000-0005-0000-0000-000021000000}"/>
    <cellStyle name="リンク セル 2" xfId="34" xr:uid="{00000000-0005-0000-0000-000022000000}"/>
    <cellStyle name="悪い 2" xfId="35" xr:uid="{00000000-0005-0000-0000-000023000000}"/>
    <cellStyle name="計算 2" xfId="36" xr:uid="{00000000-0005-0000-0000-000024000000}"/>
    <cellStyle name="警告文 2" xfId="37" xr:uid="{00000000-0005-0000-0000-000025000000}"/>
    <cellStyle name="桁区切り" xfId="38" builtinId="6"/>
    <cellStyle name="桁区切り 10" xfId="39" xr:uid="{00000000-0005-0000-0000-000027000000}"/>
    <cellStyle name="桁区切り 10 10" xfId="40" xr:uid="{00000000-0005-0000-0000-000028000000}"/>
    <cellStyle name="桁区切り 10 11" xfId="41" xr:uid="{00000000-0005-0000-0000-000029000000}"/>
    <cellStyle name="桁区切り 10 12" xfId="42" xr:uid="{00000000-0005-0000-0000-00002A000000}"/>
    <cellStyle name="桁区切り 10 13" xfId="43" xr:uid="{00000000-0005-0000-0000-00002B000000}"/>
    <cellStyle name="桁区切り 10 14" xfId="44" xr:uid="{00000000-0005-0000-0000-00002C000000}"/>
    <cellStyle name="桁区切り 10 15" xfId="45" xr:uid="{00000000-0005-0000-0000-00002D000000}"/>
    <cellStyle name="桁区切り 10 16" xfId="46" xr:uid="{00000000-0005-0000-0000-00002E000000}"/>
    <cellStyle name="桁区切り 10 17" xfId="47" xr:uid="{00000000-0005-0000-0000-00002F000000}"/>
    <cellStyle name="桁区切り 10 18" xfId="48" xr:uid="{00000000-0005-0000-0000-000030000000}"/>
    <cellStyle name="桁区切り 10 19" xfId="49" xr:uid="{00000000-0005-0000-0000-000031000000}"/>
    <cellStyle name="桁区切り 10 2" xfId="50" xr:uid="{00000000-0005-0000-0000-000032000000}"/>
    <cellStyle name="桁区切り 10 20" xfId="51" xr:uid="{00000000-0005-0000-0000-000033000000}"/>
    <cellStyle name="桁区切り 10 21" xfId="52" xr:uid="{00000000-0005-0000-0000-000034000000}"/>
    <cellStyle name="桁区切り 10 22" xfId="53" xr:uid="{00000000-0005-0000-0000-000035000000}"/>
    <cellStyle name="桁区切り 10 23" xfId="54" xr:uid="{00000000-0005-0000-0000-000036000000}"/>
    <cellStyle name="桁区切り 10 24" xfId="55" xr:uid="{00000000-0005-0000-0000-000037000000}"/>
    <cellStyle name="桁区切り 10 25" xfId="56" xr:uid="{00000000-0005-0000-0000-000038000000}"/>
    <cellStyle name="桁区切り 10 26" xfId="57" xr:uid="{00000000-0005-0000-0000-000039000000}"/>
    <cellStyle name="桁区切り 10 27" xfId="58" xr:uid="{00000000-0005-0000-0000-00003A000000}"/>
    <cellStyle name="桁区切り 10 28" xfId="59" xr:uid="{00000000-0005-0000-0000-00003B000000}"/>
    <cellStyle name="桁区切り 10 29" xfId="60" xr:uid="{00000000-0005-0000-0000-00003C000000}"/>
    <cellStyle name="桁区切り 10 3" xfId="61" xr:uid="{00000000-0005-0000-0000-00003D000000}"/>
    <cellStyle name="桁区切り 10 30" xfId="62" xr:uid="{00000000-0005-0000-0000-00003E000000}"/>
    <cellStyle name="桁区切り 10 31" xfId="63" xr:uid="{00000000-0005-0000-0000-00003F000000}"/>
    <cellStyle name="桁区切り 10 32" xfId="64" xr:uid="{00000000-0005-0000-0000-000040000000}"/>
    <cellStyle name="桁区切り 10 33" xfId="65" xr:uid="{00000000-0005-0000-0000-000041000000}"/>
    <cellStyle name="桁区切り 10 34" xfId="66" xr:uid="{00000000-0005-0000-0000-000042000000}"/>
    <cellStyle name="桁区切り 10 35" xfId="67" xr:uid="{00000000-0005-0000-0000-000043000000}"/>
    <cellStyle name="桁区切り 10 4" xfId="68" xr:uid="{00000000-0005-0000-0000-000044000000}"/>
    <cellStyle name="桁区切り 10 5" xfId="69" xr:uid="{00000000-0005-0000-0000-000045000000}"/>
    <cellStyle name="桁区切り 10 6" xfId="70" xr:uid="{00000000-0005-0000-0000-000046000000}"/>
    <cellStyle name="桁区切り 10 7" xfId="71" xr:uid="{00000000-0005-0000-0000-000047000000}"/>
    <cellStyle name="桁区切り 10 8" xfId="72" xr:uid="{00000000-0005-0000-0000-000048000000}"/>
    <cellStyle name="桁区切り 10 9" xfId="73" xr:uid="{00000000-0005-0000-0000-000049000000}"/>
    <cellStyle name="桁区切り 11" xfId="74" xr:uid="{00000000-0005-0000-0000-00004A000000}"/>
    <cellStyle name="桁区切り 11 10" xfId="75" xr:uid="{00000000-0005-0000-0000-00004B000000}"/>
    <cellStyle name="桁区切り 11 11" xfId="76" xr:uid="{00000000-0005-0000-0000-00004C000000}"/>
    <cellStyle name="桁区切り 11 12" xfId="77" xr:uid="{00000000-0005-0000-0000-00004D000000}"/>
    <cellStyle name="桁区切り 11 13" xfId="78" xr:uid="{00000000-0005-0000-0000-00004E000000}"/>
    <cellStyle name="桁区切り 11 14" xfId="79" xr:uid="{00000000-0005-0000-0000-00004F000000}"/>
    <cellStyle name="桁区切り 11 15" xfId="80" xr:uid="{00000000-0005-0000-0000-000050000000}"/>
    <cellStyle name="桁区切り 11 16" xfId="81" xr:uid="{00000000-0005-0000-0000-000051000000}"/>
    <cellStyle name="桁区切り 11 17" xfId="82" xr:uid="{00000000-0005-0000-0000-000052000000}"/>
    <cellStyle name="桁区切り 11 18" xfId="83" xr:uid="{00000000-0005-0000-0000-000053000000}"/>
    <cellStyle name="桁区切り 11 19" xfId="84" xr:uid="{00000000-0005-0000-0000-000054000000}"/>
    <cellStyle name="桁区切り 11 2" xfId="85" xr:uid="{00000000-0005-0000-0000-000055000000}"/>
    <cellStyle name="桁区切り 11 20" xfId="86" xr:uid="{00000000-0005-0000-0000-000056000000}"/>
    <cellStyle name="桁区切り 11 21" xfId="87" xr:uid="{00000000-0005-0000-0000-000057000000}"/>
    <cellStyle name="桁区切り 11 22" xfId="88" xr:uid="{00000000-0005-0000-0000-000058000000}"/>
    <cellStyle name="桁区切り 11 23" xfId="89" xr:uid="{00000000-0005-0000-0000-000059000000}"/>
    <cellStyle name="桁区切り 11 24" xfId="90" xr:uid="{00000000-0005-0000-0000-00005A000000}"/>
    <cellStyle name="桁区切り 11 25" xfId="91" xr:uid="{00000000-0005-0000-0000-00005B000000}"/>
    <cellStyle name="桁区切り 11 26" xfId="92" xr:uid="{00000000-0005-0000-0000-00005C000000}"/>
    <cellStyle name="桁区切り 11 27" xfId="93" xr:uid="{00000000-0005-0000-0000-00005D000000}"/>
    <cellStyle name="桁区切り 11 28" xfId="94" xr:uid="{00000000-0005-0000-0000-00005E000000}"/>
    <cellStyle name="桁区切り 11 29" xfId="95" xr:uid="{00000000-0005-0000-0000-00005F000000}"/>
    <cellStyle name="桁区切り 11 3" xfId="96" xr:uid="{00000000-0005-0000-0000-000060000000}"/>
    <cellStyle name="桁区切り 11 30" xfId="97" xr:uid="{00000000-0005-0000-0000-000061000000}"/>
    <cellStyle name="桁区切り 11 31" xfId="98" xr:uid="{00000000-0005-0000-0000-000062000000}"/>
    <cellStyle name="桁区切り 11 32" xfId="99" xr:uid="{00000000-0005-0000-0000-000063000000}"/>
    <cellStyle name="桁区切り 11 33" xfId="100" xr:uid="{00000000-0005-0000-0000-000064000000}"/>
    <cellStyle name="桁区切り 11 34" xfId="101" xr:uid="{00000000-0005-0000-0000-000065000000}"/>
    <cellStyle name="桁区切り 11 35" xfId="102" xr:uid="{00000000-0005-0000-0000-000066000000}"/>
    <cellStyle name="桁区切り 11 36" xfId="103" xr:uid="{00000000-0005-0000-0000-000067000000}"/>
    <cellStyle name="桁区切り 11 4" xfId="104" xr:uid="{00000000-0005-0000-0000-000068000000}"/>
    <cellStyle name="桁区切り 11 5" xfId="105" xr:uid="{00000000-0005-0000-0000-000069000000}"/>
    <cellStyle name="桁区切り 11 6" xfId="106" xr:uid="{00000000-0005-0000-0000-00006A000000}"/>
    <cellStyle name="桁区切り 11 7" xfId="107" xr:uid="{00000000-0005-0000-0000-00006B000000}"/>
    <cellStyle name="桁区切り 11 8" xfId="108" xr:uid="{00000000-0005-0000-0000-00006C000000}"/>
    <cellStyle name="桁区切り 11 9" xfId="109" xr:uid="{00000000-0005-0000-0000-00006D000000}"/>
    <cellStyle name="桁区切り 12" xfId="110" xr:uid="{00000000-0005-0000-0000-00006E000000}"/>
    <cellStyle name="桁区切り 12 10" xfId="111" xr:uid="{00000000-0005-0000-0000-00006F000000}"/>
    <cellStyle name="桁区切り 12 11" xfId="112" xr:uid="{00000000-0005-0000-0000-000070000000}"/>
    <cellStyle name="桁区切り 12 12" xfId="113" xr:uid="{00000000-0005-0000-0000-000071000000}"/>
    <cellStyle name="桁区切り 12 13" xfId="114" xr:uid="{00000000-0005-0000-0000-000072000000}"/>
    <cellStyle name="桁区切り 12 14" xfId="115" xr:uid="{00000000-0005-0000-0000-000073000000}"/>
    <cellStyle name="桁区切り 12 15" xfId="116" xr:uid="{00000000-0005-0000-0000-000074000000}"/>
    <cellStyle name="桁区切り 12 16" xfId="117" xr:uid="{00000000-0005-0000-0000-000075000000}"/>
    <cellStyle name="桁区切り 12 17" xfId="118" xr:uid="{00000000-0005-0000-0000-000076000000}"/>
    <cellStyle name="桁区切り 12 18" xfId="119" xr:uid="{00000000-0005-0000-0000-000077000000}"/>
    <cellStyle name="桁区切り 12 19" xfId="120" xr:uid="{00000000-0005-0000-0000-000078000000}"/>
    <cellStyle name="桁区切り 12 2" xfId="121" xr:uid="{00000000-0005-0000-0000-000079000000}"/>
    <cellStyle name="桁区切り 12 20" xfId="122" xr:uid="{00000000-0005-0000-0000-00007A000000}"/>
    <cellStyle name="桁区切り 12 21" xfId="123" xr:uid="{00000000-0005-0000-0000-00007B000000}"/>
    <cellStyle name="桁区切り 12 22" xfId="124" xr:uid="{00000000-0005-0000-0000-00007C000000}"/>
    <cellStyle name="桁区切り 12 23" xfId="125" xr:uid="{00000000-0005-0000-0000-00007D000000}"/>
    <cellStyle name="桁区切り 12 24" xfId="126" xr:uid="{00000000-0005-0000-0000-00007E000000}"/>
    <cellStyle name="桁区切り 12 25" xfId="127" xr:uid="{00000000-0005-0000-0000-00007F000000}"/>
    <cellStyle name="桁区切り 12 26" xfId="128" xr:uid="{00000000-0005-0000-0000-000080000000}"/>
    <cellStyle name="桁区切り 12 27" xfId="129" xr:uid="{00000000-0005-0000-0000-000081000000}"/>
    <cellStyle name="桁区切り 12 28" xfId="130" xr:uid="{00000000-0005-0000-0000-000082000000}"/>
    <cellStyle name="桁区切り 12 29" xfId="131" xr:uid="{00000000-0005-0000-0000-000083000000}"/>
    <cellStyle name="桁区切り 12 3" xfId="132" xr:uid="{00000000-0005-0000-0000-000084000000}"/>
    <cellStyle name="桁区切り 12 30" xfId="133" xr:uid="{00000000-0005-0000-0000-000085000000}"/>
    <cellStyle name="桁区切り 12 31" xfId="134" xr:uid="{00000000-0005-0000-0000-000086000000}"/>
    <cellStyle name="桁区切り 12 32" xfId="135" xr:uid="{00000000-0005-0000-0000-000087000000}"/>
    <cellStyle name="桁区切り 12 33" xfId="136" xr:uid="{00000000-0005-0000-0000-000088000000}"/>
    <cellStyle name="桁区切り 12 34" xfId="137" xr:uid="{00000000-0005-0000-0000-000089000000}"/>
    <cellStyle name="桁区切り 12 35" xfId="138" xr:uid="{00000000-0005-0000-0000-00008A000000}"/>
    <cellStyle name="桁区切り 12 36" xfId="139" xr:uid="{00000000-0005-0000-0000-00008B000000}"/>
    <cellStyle name="桁区切り 12 4" xfId="140" xr:uid="{00000000-0005-0000-0000-00008C000000}"/>
    <cellStyle name="桁区切り 12 5" xfId="141" xr:uid="{00000000-0005-0000-0000-00008D000000}"/>
    <cellStyle name="桁区切り 12 6" xfId="142" xr:uid="{00000000-0005-0000-0000-00008E000000}"/>
    <cellStyle name="桁区切り 12 7" xfId="143" xr:uid="{00000000-0005-0000-0000-00008F000000}"/>
    <cellStyle name="桁区切り 12 8" xfId="144" xr:uid="{00000000-0005-0000-0000-000090000000}"/>
    <cellStyle name="桁区切り 12 9" xfId="145" xr:uid="{00000000-0005-0000-0000-000091000000}"/>
    <cellStyle name="桁区切り 13" xfId="146" xr:uid="{00000000-0005-0000-0000-000092000000}"/>
    <cellStyle name="桁区切り 13 10" xfId="147" xr:uid="{00000000-0005-0000-0000-000093000000}"/>
    <cellStyle name="桁区切り 13 11" xfId="148" xr:uid="{00000000-0005-0000-0000-000094000000}"/>
    <cellStyle name="桁区切り 13 12" xfId="149" xr:uid="{00000000-0005-0000-0000-000095000000}"/>
    <cellStyle name="桁区切り 13 13" xfId="150" xr:uid="{00000000-0005-0000-0000-000096000000}"/>
    <cellStyle name="桁区切り 13 14" xfId="151" xr:uid="{00000000-0005-0000-0000-000097000000}"/>
    <cellStyle name="桁区切り 13 15" xfId="152" xr:uid="{00000000-0005-0000-0000-000098000000}"/>
    <cellStyle name="桁区切り 13 16" xfId="153" xr:uid="{00000000-0005-0000-0000-000099000000}"/>
    <cellStyle name="桁区切り 13 17" xfId="154" xr:uid="{00000000-0005-0000-0000-00009A000000}"/>
    <cellStyle name="桁区切り 13 18" xfId="155" xr:uid="{00000000-0005-0000-0000-00009B000000}"/>
    <cellStyle name="桁区切り 13 19" xfId="156" xr:uid="{00000000-0005-0000-0000-00009C000000}"/>
    <cellStyle name="桁区切り 13 2" xfId="157" xr:uid="{00000000-0005-0000-0000-00009D000000}"/>
    <cellStyle name="桁区切り 13 20" xfId="158" xr:uid="{00000000-0005-0000-0000-00009E000000}"/>
    <cellStyle name="桁区切り 13 21" xfId="159" xr:uid="{00000000-0005-0000-0000-00009F000000}"/>
    <cellStyle name="桁区切り 13 22" xfId="160" xr:uid="{00000000-0005-0000-0000-0000A0000000}"/>
    <cellStyle name="桁区切り 13 23" xfId="161" xr:uid="{00000000-0005-0000-0000-0000A1000000}"/>
    <cellStyle name="桁区切り 13 24" xfId="162" xr:uid="{00000000-0005-0000-0000-0000A2000000}"/>
    <cellStyle name="桁区切り 13 25" xfId="163" xr:uid="{00000000-0005-0000-0000-0000A3000000}"/>
    <cellStyle name="桁区切り 13 26" xfId="164" xr:uid="{00000000-0005-0000-0000-0000A4000000}"/>
    <cellStyle name="桁区切り 13 27" xfId="165" xr:uid="{00000000-0005-0000-0000-0000A5000000}"/>
    <cellStyle name="桁区切り 13 28" xfId="166" xr:uid="{00000000-0005-0000-0000-0000A6000000}"/>
    <cellStyle name="桁区切り 13 29" xfId="167" xr:uid="{00000000-0005-0000-0000-0000A7000000}"/>
    <cellStyle name="桁区切り 13 3" xfId="168" xr:uid="{00000000-0005-0000-0000-0000A8000000}"/>
    <cellStyle name="桁区切り 13 30" xfId="169" xr:uid="{00000000-0005-0000-0000-0000A9000000}"/>
    <cellStyle name="桁区切り 13 31" xfId="170" xr:uid="{00000000-0005-0000-0000-0000AA000000}"/>
    <cellStyle name="桁区切り 13 32" xfId="171" xr:uid="{00000000-0005-0000-0000-0000AB000000}"/>
    <cellStyle name="桁区切り 13 33" xfId="172" xr:uid="{00000000-0005-0000-0000-0000AC000000}"/>
    <cellStyle name="桁区切り 13 34" xfId="173" xr:uid="{00000000-0005-0000-0000-0000AD000000}"/>
    <cellStyle name="桁区切り 13 35" xfId="174" xr:uid="{00000000-0005-0000-0000-0000AE000000}"/>
    <cellStyle name="桁区切り 13 36" xfId="175" xr:uid="{00000000-0005-0000-0000-0000AF000000}"/>
    <cellStyle name="桁区切り 13 4" xfId="176" xr:uid="{00000000-0005-0000-0000-0000B0000000}"/>
    <cellStyle name="桁区切り 13 5" xfId="177" xr:uid="{00000000-0005-0000-0000-0000B1000000}"/>
    <cellStyle name="桁区切り 13 6" xfId="178" xr:uid="{00000000-0005-0000-0000-0000B2000000}"/>
    <cellStyle name="桁区切り 13 7" xfId="179" xr:uid="{00000000-0005-0000-0000-0000B3000000}"/>
    <cellStyle name="桁区切り 13 8" xfId="180" xr:uid="{00000000-0005-0000-0000-0000B4000000}"/>
    <cellStyle name="桁区切り 13 9" xfId="181" xr:uid="{00000000-0005-0000-0000-0000B5000000}"/>
    <cellStyle name="桁区切り 14" xfId="182" xr:uid="{00000000-0005-0000-0000-0000B6000000}"/>
    <cellStyle name="桁区切り 14 10" xfId="183" xr:uid="{00000000-0005-0000-0000-0000B7000000}"/>
    <cellStyle name="桁区切り 14 11" xfId="184" xr:uid="{00000000-0005-0000-0000-0000B8000000}"/>
    <cellStyle name="桁区切り 14 12" xfId="185" xr:uid="{00000000-0005-0000-0000-0000B9000000}"/>
    <cellStyle name="桁区切り 14 13" xfId="186" xr:uid="{00000000-0005-0000-0000-0000BA000000}"/>
    <cellStyle name="桁区切り 14 14" xfId="187" xr:uid="{00000000-0005-0000-0000-0000BB000000}"/>
    <cellStyle name="桁区切り 14 15" xfId="188" xr:uid="{00000000-0005-0000-0000-0000BC000000}"/>
    <cellStyle name="桁区切り 14 16" xfId="189" xr:uid="{00000000-0005-0000-0000-0000BD000000}"/>
    <cellStyle name="桁区切り 14 17" xfId="190" xr:uid="{00000000-0005-0000-0000-0000BE000000}"/>
    <cellStyle name="桁区切り 14 18" xfId="191" xr:uid="{00000000-0005-0000-0000-0000BF000000}"/>
    <cellStyle name="桁区切り 14 19" xfId="192" xr:uid="{00000000-0005-0000-0000-0000C0000000}"/>
    <cellStyle name="桁区切り 14 2" xfId="193" xr:uid="{00000000-0005-0000-0000-0000C1000000}"/>
    <cellStyle name="桁区切り 14 20" xfId="194" xr:uid="{00000000-0005-0000-0000-0000C2000000}"/>
    <cellStyle name="桁区切り 14 21" xfId="195" xr:uid="{00000000-0005-0000-0000-0000C3000000}"/>
    <cellStyle name="桁区切り 14 22" xfId="196" xr:uid="{00000000-0005-0000-0000-0000C4000000}"/>
    <cellStyle name="桁区切り 14 23" xfId="197" xr:uid="{00000000-0005-0000-0000-0000C5000000}"/>
    <cellStyle name="桁区切り 14 24" xfId="198" xr:uid="{00000000-0005-0000-0000-0000C6000000}"/>
    <cellStyle name="桁区切り 14 25" xfId="199" xr:uid="{00000000-0005-0000-0000-0000C7000000}"/>
    <cellStyle name="桁区切り 14 26" xfId="200" xr:uid="{00000000-0005-0000-0000-0000C8000000}"/>
    <cellStyle name="桁区切り 14 27" xfId="201" xr:uid="{00000000-0005-0000-0000-0000C9000000}"/>
    <cellStyle name="桁区切り 14 28" xfId="202" xr:uid="{00000000-0005-0000-0000-0000CA000000}"/>
    <cellStyle name="桁区切り 14 29" xfId="203" xr:uid="{00000000-0005-0000-0000-0000CB000000}"/>
    <cellStyle name="桁区切り 14 3" xfId="204" xr:uid="{00000000-0005-0000-0000-0000CC000000}"/>
    <cellStyle name="桁区切り 14 30" xfId="205" xr:uid="{00000000-0005-0000-0000-0000CD000000}"/>
    <cellStyle name="桁区切り 14 31" xfId="206" xr:uid="{00000000-0005-0000-0000-0000CE000000}"/>
    <cellStyle name="桁区切り 14 32" xfId="207" xr:uid="{00000000-0005-0000-0000-0000CF000000}"/>
    <cellStyle name="桁区切り 14 33" xfId="208" xr:uid="{00000000-0005-0000-0000-0000D0000000}"/>
    <cellStyle name="桁区切り 14 34" xfId="209" xr:uid="{00000000-0005-0000-0000-0000D1000000}"/>
    <cellStyle name="桁区切り 14 35" xfId="210" xr:uid="{00000000-0005-0000-0000-0000D2000000}"/>
    <cellStyle name="桁区切り 14 4" xfId="211" xr:uid="{00000000-0005-0000-0000-0000D3000000}"/>
    <cellStyle name="桁区切り 14 5" xfId="212" xr:uid="{00000000-0005-0000-0000-0000D4000000}"/>
    <cellStyle name="桁区切り 14 6" xfId="213" xr:uid="{00000000-0005-0000-0000-0000D5000000}"/>
    <cellStyle name="桁区切り 14 7" xfId="214" xr:uid="{00000000-0005-0000-0000-0000D6000000}"/>
    <cellStyle name="桁区切り 14 8" xfId="215" xr:uid="{00000000-0005-0000-0000-0000D7000000}"/>
    <cellStyle name="桁区切り 14 9" xfId="216" xr:uid="{00000000-0005-0000-0000-0000D8000000}"/>
    <cellStyle name="桁区切り 15" xfId="217" xr:uid="{00000000-0005-0000-0000-0000D9000000}"/>
    <cellStyle name="桁区切り 15 10" xfId="218" xr:uid="{00000000-0005-0000-0000-0000DA000000}"/>
    <cellStyle name="桁区切り 15 11" xfId="219" xr:uid="{00000000-0005-0000-0000-0000DB000000}"/>
    <cellStyle name="桁区切り 15 12" xfId="220" xr:uid="{00000000-0005-0000-0000-0000DC000000}"/>
    <cellStyle name="桁区切り 15 13" xfId="221" xr:uid="{00000000-0005-0000-0000-0000DD000000}"/>
    <cellStyle name="桁区切り 15 14" xfId="222" xr:uid="{00000000-0005-0000-0000-0000DE000000}"/>
    <cellStyle name="桁区切り 15 15" xfId="223" xr:uid="{00000000-0005-0000-0000-0000DF000000}"/>
    <cellStyle name="桁区切り 15 16" xfId="224" xr:uid="{00000000-0005-0000-0000-0000E0000000}"/>
    <cellStyle name="桁区切り 15 17" xfId="225" xr:uid="{00000000-0005-0000-0000-0000E1000000}"/>
    <cellStyle name="桁区切り 15 18" xfId="226" xr:uid="{00000000-0005-0000-0000-0000E2000000}"/>
    <cellStyle name="桁区切り 15 19" xfId="227" xr:uid="{00000000-0005-0000-0000-0000E3000000}"/>
    <cellStyle name="桁区切り 15 2" xfId="228" xr:uid="{00000000-0005-0000-0000-0000E4000000}"/>
    <cellStyle name="桁区切り 15 20" xfId="229" xr:uid="{00000000-0005-0000-0000-0000E5000000}"/>
    <cellStyle name="桁区切り 15 21" xfId="230" xr:uid="{00000000-0005-0000-0000-0000E6000000}"/>
    <cellStyle name="桁区切り 15 22" xfId="231" xr:uid="{00000000-0005-0000-0000-0000E7000000}"/>
    <cellStyle name="桁区切り 15 23" xfId="232" xr:uid="{00000000-0005-0000-0000-0000E8000000}"/>
    <cellStyle name="桁区切り 15 24" xfId="233" xr:uid="{00000000-0005-0000-0000-0000E9000000}"/>
    <cellStyle name="桁区切り 15 25" xfId="234" xr:uid="{00000000-0005-0000-0000-0000EA000000}"/>
    <cellStyle name="桁区切り 15 26" xfId="235" xr:uid="{00000000-0005-0000-0000-0000EB000000}"/>
    <cellStyle name="桁区切り 15 27" xfId="236" xr:uid="{00000000-0005-0000-0000-0000EC000000}"/>
    <cellStyle name="桁区切り 15 28" xfId="237" xr:uid="{00000000-0005-0000-0000-0000ED000000}"/>
    <cellStyle name="桁区切り 15 29" xfId="238" xr:uid="{00000000-0005-0000-0000-0000EE000000}"/>
    <cellStyle name="桁区切り 15 3" xfId="239" xr:uid="{00000000-0005-0000-0000-0000EF000000}"/>
    <cellStyle name="桁区切り 15 30" xfId="240" xr:uid="{00000000-0005-0000-0000-0000F0000000}"/>
    <cellStyle name="桁区切り 15 31" xfId="241" xr:uid="{00000000-0005-0000-0000-0000F1000000}"/>
    <cellStyle name="桁区切り 15 32" xfId="242" xr:uid="{00000000-0005-0000-0000-0000F2000000}"/>
    <cellStyle name="桁区切り 15 33" xfId="243" xr:uid="{00000000-0005-0000-0000-0000F3000000}"/>
    <cellStyle name="桁区切り 15 34" xfId="244" xr:uid="{00000000-0005-0000-0000-0000F4000000}"/>
    <cellStyle name="桁区切り 15 35" xfId="245" xr:uid="{00000000-0005-0000-0000-0000F5000000}"/>
    <cellStyle name="桁区切り 15 4" xfId="246" xr:uid="{00000000-0005-0000-0000-0000F6000000}"/>
    <cellStyle name="桁区切り 15 5" xfId="247" xr:uid="{00000000-0005-0000-0000-0000F7000000}"/>
    <cellStyle name="桁区切り 15 6" xfId="248" xr:uid="{00000000-0005-0000-0000-0000F8000000}"/>
    <cellStyle name="桁区切り 15 7" xfId="249" xr:uid="{00000000-0005-0000-0000-0000F9000000}"/>
    <cellStyle name="桁区切り 15 8" xfId="250" xr:uid="{00000000-0005-0000-0000-0000FA000000}"/>
    <cellStyle name="桁区切り 15 9" xfId="251" xr:uid="{00000000-0005-0000-0000-0000FB000000}"/>
    <cellStyle name="桁区切り 16" xfId="252" xr:uid="{00000000-0005-0000-0000-0000FC000000}"/>
    <cellStyle name="桁区切り 16 10" xfId="253" xr:uid="{00000000-0005-0000-0000-0000FD000000}"/>
    <cellStyle name="桁区切り 16 11" xfId="254" xr:uid="{00000000-0005-0000-0000-0000FE000000}"/>
    <cellStyle name="桁区切り 16 12" xfId="255" xr:uid="{00000000-0005-0000-0000-0000FF000000}"/>
    <cellStyle name="桁区切り 16 13" xfId="256" xr:uid="{00000000-0005-0000-0000-000000010000}"/>
    <cellStyle name="桁区切り 16 14" xfId="257" xr:uid="{00000000-0005-0000-0000-000001010000}"/>
    <cellStyle name="桁区切り 16 15" xfId="258" xr:uid="{00000000-0005-0000-0000-000002010000}"/>
    <cellStyle name="桁区切り 16 16" xfId="259" xr:uid="{00000000-0005-0000-0000-000003010000}"/>
    <cellStyle name="桁区切り 16 17" xfId="260" xr:uid="{00000000-0005-0000-0000-000004010000}"/>
    <cellStyle name="桁区切り 16 18" xfId="261" xr:uid="{00000000-0005-0000-0000-000005010000}"/>
    <cellStyle name="桁区切り 16 19" xfId="262" xr:uid="{00000000-0005-0000-0000-000006010000}"/>
    <cellStyle name="桁区切り 16 2" xfId="263" xr:uid="{00000000-0005-0000-0000-000007010000}"/>
    <cellStyle name="桁区切り 16 20" xfId="264" xr:uid="{00000000-0005-0000-0000-000008010000}"/>
    <cellStyle name="桁区切り 16 21" xfId="265" xr:uid="{00000000-0005-0000-0000-000009010000}"/>
    <cellStyle name="桁区切り 16 22" xfId="266" xr:uid="{00000000-0005-0000-0000-00000A010000}"/>
    <cellStyle name="桁区切り 16 23" xfId="267" xr:uid="{00000000-0005-0000-0000-00000B010000}"/>
    <cellStyle name="桁区切り 16 24" xfId="268" xr:uid="{00000000-0005-0000-0000-00000C010000}"/>
    <cellStyle name="桁区切り 16 25" xfId="269" xr:uid="{00000000-0005-0000-0000-00000D010000}"/>
    <cellStyle name="桁区切り 16 26" xfId="270" xr:uid="{00000000-0005-0000-0000-00000E010000}"/>
    <cellStyle name="桁区切り 16 27" xfId="271" xr:uid="{00000000-0005-0000-0000-00000F010000}"/>
    <cellStyle name="桁区切り 16 28" xfId="272" xr:uid="{00000000-0005-0000-0000-000010010000}"/>
    <cellStyle name="桁区切り 16 29" xfId="273" xr:uid="{00000000-0005-0000-0000-000011010000}"/>
    <cellStyle name="桁区切り 16 3" xfId="274" xr:uid="{00000000-0005-0000-0000-000012010000}"/>
    <cellStyle name="桁区切り 16 30" xfId="275" xr:uid="{00000000-0005-0000-0000-000013010000}"/>
    <cellStyle name="桁区切り 16 31" xfId="276" xr:uid="{00000000-0005-0000-0000-000014010000}"/>
    <cellStyle name="桁区切り 16 32" xfId="277" xr:uid="{00000000-0005-0000-0000-000015010000}"/>
    <cellStyle name="桁区切り 16 33" xfId="278" xr:uid="{00000000-0005-0000-0000-000016010000}"/>
    <cellStyle name="桁区切り 16 34" xfId="279" xr:uid="{00000000-0005-0000-0000-000017010000}"/>
    <cellStyle name="桁区切り 16 35" xfId="280" xr:uid="{00000000-0005-0000-0000-000018010000}"/>
    <cellStyle name="桁区切り 16 4" xfId="281" xr:uid="{00000000-0005-0000-0000-000019010000}"/>
    <cellStyle name="桁区切り 16 5" xfId="282" xr:uid="{00000000-0005-0000-0000-00001A010000}"/>
    <cellStyle name="桁区切り 16 6" xfId="283" xr:uid="{00000000-0005-0000-0000-00001B010000}"/>
    <cellStyle name="桁区切り 16 7" xfId="284" xr:uid="{00000000-0005-0000-0000-00001C010000}"/>
    <cellStyle name="桁区切り 16 8" xfId="285" xr:uid="{00000000-0005-0000-0000-00001D010000}"/>
    <cellStyle name="桁区切り 16 9" xfId="286" xr:uid="{00000000-0005-0000-0000-00001E010000}"/>
    <cellStyle name="桁区切り 17" xfId="287" xr:uid="{00000000-0005-0000-0000-00001F010000}"/>
    <cellStyle name="桁区切り 18" xfId="288" xr:uid="{00000000-0005-0000-0000-000020010000}"/>
    <cellStyle name="桁区切り 19" xfId="976" xr:uid="{00000000-0005-0000-0000-000021010000}"/>
    <cellStyle name="桁区切り 2" xfId="289" xr:uid="{00000000-0005-0000-0000-000022010000}"/>
    <cellStyle name="桁区切り 2 10" xfId="290" xr:uid="{00000000-0005-0000-0000-000023010000}"/>
    <cellStyle name="桁区切り 2 11" xfId="291" xr:uid="{00000000-0005-0000-0000-000024010000}"/>
    <cellStyle name="桁区切り 2 12" xfId="292" xr:uid="{00000000-0005-0000-0000-000025010000}"/>
    <cellStyle name="桁区切り 2 13" xfId="293" xr:uid="{00000000-0005-0000-0000-000026010000}"/>
    <cellStyle name="桁区切り 2 14" xfId="294" xr:uid="{00000000-0005-0000-0000-000027010000}"/>
    <cellStyle name="桁区切り 2 15" xfId="295" xr:uid="{00000000-0005-0000-0000-000028010000}"/>
    <cellStyle name="桁区切り 2 16" xfId="296" xr:uid="{00000000-0005-0000-0000-000029010000}"/>
    <cellStyle name="桁区切り 2 17" xfId="297" xr:uid="{00000000-0005-0000-0000-00002A010000}"/>
    <cellStyle name="桁区切り 2 18" xfId="298" xr:uid="{00000000-0005-0000-0000-00002B010000}"/>
    <cellStyle name="桁区切り 2 19" xfId="299" xr:uid="{00000000-0005-0000-0000-00002C010000}"/>
    <cellStyle name="桁区切り 2 2" xfId="300" xr:uid="{00000000-0005-0000-0000-00002D010000}"/>
    <cellStyle name="桁区切り 2 20" xfId="301" xr:uid="{00000000-0005-0000-0000-00002E010000}"/>
    <cellStyle name="桁区切り 2 21" xfId="302" xr:uid="{00000000-0005-0000-0000-00002F010000}"/>
    <cellStyle name="桁区切り 2 22" xfId="303" xr:uid="{00000000-0005-0000-0000-000030010000}"/>
    <cellStyle name="桁区切り 2 23" xfId="304" xr:uid="{00000000-0005-0000-0000-000031010000}"/>
    <cellStyle name="桁区切り 2 24" xfId="305" xr:uid="{00000000-0005-0000-0000-000032010000}"/>
    <cellStyle name="桁区切り 2 25" xfId="306" xr:uid="{00000000-0005-0000-0000-000033010000}"/>
    <cellStyle name="桁区切り 2 26" xfId="307" xr:uid="{00000000-0005-0000-0000-000034010000}"/>
    <cellStyle name="桁区切り 2 27" xfId="308" xr:uid="{00000000-0005-0000-0000-000035010000}"/>
    <cellStyle name="桁区切り 2 28" xfId="309" xr:uid="{00000000-0005-0000-0000-000036010000}"/>
    <cellStyle name="桁区切り 2 29" xfId="310" xr:uid="{00000000-0005-0000-0000-000037010000}"/>
    <cellStyle name="桁区切り 2 3" xfId="311" xr:uid="{00000000-0005-0000-0000-000038010000}"/>
    <cellStyle name="桁区切り 2 30" xfId="312" xr:uid="{00000000-0005-0000-0000-000039010000}"/>
    <cellStyle name="桁区切り 2 31" xfId="313" xr:uid="{00000000-0005-0000-0000-00003A010000}"/>
    <cellStyle name="桁区切り 2 32" xfId="314" xr:uid="{00000000-0005-0000-0000-00003B010000}"/>
    <cellStyle name="桁区切り 2 33" xfId="315" xr:uid="{00000000-0005-0000-0000-00003C010000}"/>
    <cellStyle name="桁区切り 2 34" xfId="316" xr:uid="{00000000-0005-0000-0000-00003D010000}"/>
    <cellStyle name="桁区切り 2 35" xfId="317" xr:uid="{00000000-0005-0000-0000-00003E010000}"/>
    <cellStyle name="桁区切り 2 36" xfId="318" xr:uid="{00000000-0005-0000-0000-00003F010000}"/>
    <cellStyle name="桁区切り 2 37" xfId="319" xr:uid="{00000000-0005-0000-0000-000040010000}"/>
    <cellStyle name="桁区切り 2 4" xfId="320" xr:uid="{00000000-0005-0000-0000-000041010000}"/>
    <cellStyle name="桁区切り 2 5" xfId="321" xr:uid="{00000000-0005-0000-0000-000042010000}"/>
    <cellStyle name="桁区切り 2 6" xfId="322" xr:uid="{00000000-0005-0000-0000-000043010000}"/>
    <cellStyle name="桁区切り 2 7" xfId="323" xr:uid="{00000000-0005-0000-0000-000044010000}"/>
    <cellStyle name="桁区切り 2 8" xfId="324" xr:uid="{00000000-0005-0000-0000-000045010000}"/>
    <cellStyle name="桁区切り 2 9" xfId="325" xr:uid="{00000000-0005-0000-0000-000046010000}"/>
    <cellStyle name="桁区切り 20" xfId="326" xr:uid="{00000000-0005-0000-0000-000047010000}"/>
    <cellStyle name="桁区切り 21" xfId="327" xr:uid="{00000000-0005-0000-0000-000048010000}"/>
    <cellStyle name="桁区切り 22" xfId="328" xr:uid="{00000000-0005-0000-0000-000049010000}"/>
    <cellStyle name="桁区切り 23" xfId="329" xr:uid="{00000000-0005-0000-0000-00004A010000}"/>
    <cellStyle name="桁区切り 24" xfId="330" xr:uid="{00000000-0005-0000-0000-00004B010000}"/>
    <cellStyle name="桁区切り 25" xfId="331" xr:uid="{00000000-0005-0000-0000-00004C010000}"/>
    <cellStyle name="桁区切り 3" xfId="332" xr:uid="{00000000-0005-0000-0000-00004D010000}"/>
    <cellStyle name="桁区切り 4" xfId="333" xr:uid="{00000000-0005-0000-0000-00004E010000}"/>
    <cellStyle name="桁区切り 5" xfId="334" xr:uid="{00000000-0005-0000-0000-00004F010000}"/>
    <cellStyle name="桁区切り 6" xfId="335" xr:uid="{00000000-0005-0000-0000-000050010000}"/>
    <cellStyle name="桁区切り 7" xfId="336" xr:uid="{00000000-0005-0000-0000-000051010000}"/>
    <cellStyle name="桁区切り 8" xfId="337" xr:uid="{00000000-0005-0000-0000-000052010000}"/>
    <cellStyle name="桁区切り 8 10" xfId="338" xr:uid="{00000000-0005-0000-0000-000053010000}"/>
    <cellStyle name="桁区切り 8 11" xfId="339" xr:uid="{00000000-0005-0000-0000-000054010000}"/>
    <cellStyle name="桁区切り 8 12" xfId="340" xr:uid="{00000000-0005-0000-0000-000055010000}"/>
    <cellStyle name="桁区切り 8 13" xfId="341" xr:uid="{00000000-0005-0000-0000-000056010000}"/>
    <cellStyle name="桁区切り 8 14" xfId="342" xr:uid="{00000000-0005-0000-0000-000057010000}"/>
    <cellStyle name="桁区切り 8 15" xfId="343" xr:uid="{00000000-0005-0000-0000-000058010000}"/>
    <cellStyle name="桁区切り 8 16" xfId="344" xr:uid="{00000000-0005-0000-0000-000059010000}"/>
    <cellStyle name="桁区切り 8 17" xfId="345" xr:uid="{00000000-0005-0000-0000-00005A010000}"/>
    <cellStyle name="桁区切り 8 18" xfId="346" xr:uid="{00000000-0005-0000-0000-00005B010000}"/>
    <cellStyle name="桁区切り 8 19" xfId="347" xr:uid="{00000000-0005-0000-0000-00005C010000}"/>
    <cellStyle name="桁区切り 8 2" xfId="348" xr:uid="{00000000-0005-0000-0000-00005D010000}"/>
    <cellStyle name="桁区切り 8 20" xfId="349" xr:uid="{00000000-0005-0000-0000-00005E010000}"/>
    <cellStyle name="桁区切り 8 21" xfId="350" xr:uid="{00000000-0005-0000-0000-00005F010000}"/>
    <cellStyle name="桁区切り 8 22" xfId="351" xr:uid="{00000000-0005-0000-0000-000060010000}"/>
    <cellStyle name="桁区切り 8 23" xfId="352" xr:uid="{00000000-0005-0000-0000-000061010000}"/>
    <cellStyle name="桁区切り 8 24" xfId="353" xr:uid="{00000000-0005-0000-0000-000062010000}"/>
    <cellStyle name="桁区切り 8 25" xfId="354" xr:uid="{00000000-0005-0000-0000-000063010000}"/>
    <cellStyle name="桁区切り 8 26" xfId="355" xr:uid="{00000000-0005-0000-0000-000064010000}"/>
    <cellStyle name="桁区切り 8 27" xfId="356" xr:uid="{00000000-0005-0000-0000-000065010000}"/>
    <cellStyle name="桁区切り 8 28" xfId="357" xr:uid="{00000000-0005-0000-0000-000066010000}"/>
    <cellStyle name="桁区切り 8 29" xfId="358" xr:uid="{00000000-0005-0000-0000-000067010000}"/>
    <cellStyle name="桁区切り 8 3" xfId="359" xr:uid="{00000000-0005-0000-0000-000068010000}"/>
    <cellStyle name="桁区切り 8 30" xfId="360" xr:uid="{00000000-0005-0000-0000-000069010000}"/>
    <cellStyle name="桁区切り 8 31" xfId="361" xr:uid="{00000000-0005-0000-0000-00006A010000}"/>
    <cellStyle name="桁区切り 8 32" xfId="362" xr:uid="{00000000-0005-0000-0000-00006B010000}"/>
    <cellStyle name="桁区切り 8 33" xfId="363" xr:uid="{00000000-0005-0000-0000-00006C010000}"/>
    <cellStyle name="桁区切り 8 34" xfId="364" xr:uid="{00000000-0005-0000-0000-00006D010000}"/>
    <cellStyle name="桁区切り 8 35" xfId="365" xr:uid="{00000000-0005-0000-0000-00006E010000}"/>
    <cellStyle name="桁区切り 8 4" xfId="366" xr:uid="{00000000-0005-0000-0000-00006F010000}"/>
    <cellStyle name="桁区切り 8 5" xfId="367" xr:uid="{00000000-0005-0000-0000-000070010000}"/>
    <cellStyle name="桁区切り 8 6" xfId="368" xr:uid="{00000000-0005-0000-0000-000071010000}"/>
    <cellStyle name="桁区切り 8 7" xfId="369" xr:uid="{00000000-0005-0000-0000-000072010000}"/>
    <cellStyle name="桁区切り 8 8" xfId="370" xr:uid="{00000000-0005-0000-0000-000073010000}"/>
    <cellStyle name="桁区切り 8 9" xfId="371" xr:uid="{00000000-0005-0000-0000-000074010000}"/>
    <cellStyle name="桁区切り 9" xfId="372" xr:uid="{00000000-0005-0000-0000-000075010000}"/>
    <cellStyle name="見出し 1 2" xfId="373" xr:uid="{00000000-0005-0000-0000-000076010000}"/>
    <cellStyle name="見出し 2 2" xfId="374" xr:uid="{00000000-0005-0000-0000-000077010000}"/>
    <cellStyle name="見出し 3 2" xfId="375" xr:uid="{00000000-0005-0000-0000-000078010000}"/>
    <cellStyle name="見出し 4 2" xfId="376" xr:uid="{00000000-0005-0000-0000-000079010000}"/>
    <cellStyle name="集計 2" xfId="377" xr:uid="{00000000-0005-0000-0000-00007A010000}"/>
    <cellStyle name="出力 2" xfId="378" xr:uid="{00000000-0005-0000-0000-00007B010000}"/>
    <cellStyle name="説明文 2" xfId="379" xr:uid="{00000000-0005-0000-0000-00007C010000}"/>
    <cellStyle name="通貨 2" xfId="380" xr:uid="{00000000-0005-0000-0000-00007D010000}"/>
    <cellStyle name="通貨 3" xfId="381" xr:uid="{00000000-0005-0000-0000-00007E010000}"/>
    <cellStyle name="通貨 4" xfId="382" xr:uid="{00000000-0005-0000-0000-00007F010000}"/>
    <cellStyle name="通貨 5" xfId="383" xr:uid="{00000000-0005-0000-0000-000080010000}"/>
    <cellStyle name="通貨 6" xfId="384" xr:uid="{00000000-0005-0000-0000-000081010000}"/>
    <cellStyle name="通貨 6 10" xfId="385" xr:uid="{00000000-0005-0000-0000-000082010000}"/>
    <cellStyle name="通貨 6 11" xfId="386" xr:uid="{00000000-0005-0000-0000-000083010000}"/>
    <cellStyle name="通貨 6 12" xfId="387" xr:uid="{00000000-0005-0000-0000-000084010000}"/>
    <cellStyle name="通貨 6 13" xfId="388" xr:uid="{00000000-0005-0000-0000-000085010000}"/>
    <cellStyle name="通貨 6 14" xfId="389" xr:uid="{00000000-0005-0000-0000-000086010000}"/>
    <cellStyle name="通貨 6 15" xfId="390" xr:uid="{00000000-0005-0000-0000-000087010000}"/>
    <cellStyle name="通貨 6 16" xfId="391" xr:uid="{00000000-0005-0000-0000-000088010000}"/>
    <cellStyle name="通貨 6 17" xfId="392" xr:uid="{00000000-0005-0000-0000-000089010000}"/>
    <cellStyle name="通貨 6 18" xfId="393" xr:uid="{00000000-0005-0000-0000-00008A010000}"/>
    <cellStyle name="通貨 6 19" xfId="394" xr:uid="{00000000-0005-0000-0000-00008B010000}"/>
    <cellStyle name="通貨 6 2" xfId="395" xr:uid="{00000000-0005-0000-0000-00008C010000}"/>
    <cellStyle name="通貨 6 20" xfId="396" xr:uid="{00000000-0005-0000-0000-00008D010000}"/>
    <cellStyle name="通貨 6 21" xfId="397" xr:uid="{00000000-0005-0000-0000-00008E010000}"/>
    <cellStyle name="通貨 6 22" xfId="398" xr:uid="{00000000-0005-0000-0000-00008F010000}"/>
    <cellStyle name="通貨 6 23" xfId="399" xr:uid="{00000000-0005-0000-0000-000090010000}"/>
    <cellStyle name="通貨 6 24" xfId="400" xr:uid="{00000000-0005-0000-0000-000091010000}"/>
    <cellStyle name="通貨 6 25" xfId="401" xr:uid="{00000000-0005-0000-0000-000092010000}"/>
    <cellStyle name="通貨 6 26" xfId="402" xr:uid="{00000000-0005-0000-0000-000093010000}"/>
    <cellStyle name="通貨 6 27" xfId="403" xr:uid="{00000000-0005-0000-0000-000094010000}"/>
    <cellStyle name="通貨 6 28" xfId="404" xr:uid="{00000000-0005-0000-0000-000095010000}"/>
    <cellStyle name="通貨 6 29" xfId="405" xr:uid="{00000000-0005-0000-0000-000096010000}"/>
    <cellStyle name="通貨 6 3" xfId="406" xr:uid="{00000000-0005-0000-0000-000097010000}"/>
    <cellStyle name="通貨 6 30" xfId="407" xr:uid="{00000000-0005-0000-0000-000098010000}"/>
    <cellStyle name="通貨 6 31" xfId="408" xr:uid="{00000000-0005-0000-0000-000099010000}"/>
    <cellStyle name="通貨 6 32" xfId="409" xr:uid="{00000000-0005-0000-0000-00009A010000}"/>
    <cellStyle name="通貨 6 33" xfId="410" xr:uid="{00000000-0005-0000-0000-00009B010000}"/>
    <cellStyle name="通貨 6 34" xfId="411" xr:uid="{00000000-0005-0000-0000-00009C010000}"/>
    <cellStyle name="通貨 6 35" xfId="412" xr:uid="{00000000-0005-0000-0000-00009D010000}"/>
    <cellStyle name="通貨 6 4" xfId="413" xr:uid="{00000000-0005-0000-0000-00009E010000}"/>
    <cellStyle name="通貨 6 5" xfId="414" xr:uid="{00000000-0005-0000-0000-00009F010000}"/>
    <cellStyle name="通貨 6 6" xfId="415" xr:uid="{00000000-0005-0000-0000-0000A0010000}"/>
    <cellStyle name="通貨 6 7" xfId="416" xr:uid="{00000000-0005-0000-0000-0000A1010000}"/>
    <cellStyle name="通貨 6 8" xfId="417" xr:uid="{00000000-0005-0000-0000-0000A2010000}"/>
    <cellStyle name="通貨 6 9" xfId="418" xr:uid="{00000000-0005-0000-0000-0000A3010000}"/>
    <cellStyle name="通貨 7" xfId="419" xr:uid="{00000000-0005-0000-0000-0000A4010000}"/>
    <cellStyle name="通貨 8" xfId="420" xr:uid="{00000000-0005-0000-0000-0000A5010000}"/>
    <cellStyle name="入力 2" xfId="421" xr:uid="{00000000-0005-0000-0000-0000A6010000}"/>
    <cellStyle name="標準" xfId="0" builtinId="0"/>
    <cellStyle name="標準 10" xfId="422" xr:uid="{00000000-0005-0000-0000-0000A8010000}"/>
    <cellStyle name="標準 10 10" xfId="423" xr:uid="{00000000-0005-0000-0000-0000A9010000}"/>
    <cellStyle name="標準 10 11" xfId="424" xr:uid="{00000000-0005-0000-0000-0000AA010000}"/>
    <cellStyle name="標準 10 12" xfId="425" xr:uid="{00000000-0005-0000-0000-0000AB010000}"/>
    <cellStyle name="標準 10 13" xfId="426" xr:uid="{00000000-0005-0000-0000-0000AC010000}"/>
    <cellStyle name="標準 10 14" xfId="427" xr:uid="{00000000-0005-0000-0000-0000AD010000}"/>
    <cellStyle name="標準 10 15" xfId="428" xr:uid="{00000000-0005-0000-0000-0000AE010000}"/>
    <cellStyle name="標準 10 16" xfId="429" xr:uid="{00000000-0005-0000-0000-0000AF010000}"/>
    <cellStyle name="標準 10 17" xfId="430" xr:uid="{00000000-0005-0000-0000-0000B0010000}"/>
    <cellStyle name="標準 10 18" xfId="431" xr:uid="{00000000-0005-0000-0000-0000B1010000}"/>
    <cellStyle name="標準 10 19" xfId="432" xr:uid="{00000000-0005-0000-0000-0000B2010000}"/>
    <cellStyle name="標準 10 2" xfId="433" xr:uid="{00000000-0005-0000-0000-0000B3010000}"/>
    <cellStyle name="標準 10 20" xfId="434" xr:uid="{00000000-0005-0000-0000-0000B4010000}"/>
    <cellStyle name="標準 10 21" xfId="435" xr:uid="{00000000-0005-0000-0000-0000B5010000}"/>
    <cellStyle name="標準 10 22" xfId="436" xr:uid="{00000000-0005-0000-0000-0000B6010000}"/>
    <cellStyle name="標準 10 23" xfId="437" xr:uid="{00000000-0005-0000-0000-0000B7010000}"/>
    <cellStyle name="標準 10 24" xfId="438" xr:uid="{00000000-0005-0000-0000-0000B8010000}"/>
    <cellStyle name="標準 10 25" xfId="439" xr:uid="{00000000-0005-0000-0000-0000B9010000}"/>
    <cellStyle name="標準 10 26" xfId="440" xr:uid="{00000000-0005-0000-0000-0000BA010000}"/>
    <cellStyle name="標準 10 27" xfId="441" xr:uid="{00000000-0005-0000-0000-0000BB010000}"/>
    <cellStyle name="標準 10 28" xfId="442" xr:uid="{00000000-0005-0000-0000-0000BC010000}"/>
    <cellStyle name="標準 10 29" xfId="443" xr:uid="{00000000-0005-0000-0000-0000BD010000}"/>
    <cellStyle name="標準 10 3" xfId="444" xr:uid="{00000000-0005-0000-0000-0000BE010000}"/>
    <cellStyle name="標準 10 30" xfId="445" xr:uid="{00000000-0005-0000-0000-0000BF010000}"/>
    <cellStyle name="標準 10 31" xfId="446" xr:uid="{00000000-0005-0000-0000-0000C0010000}"/>
    <cellStyle name="標準 10 32" xfId="447" xr:uid="{00000000-0005-0000-0000-0000C1010000}"/>
    <cellStyle name="標準 10 33" xfId="448" xr:uid="{00000000-0005-0000-0000-0000C2010000}"/>
    <cellStyle name="標準 10 34" xfId="449" xr:uid="{00000000-0005-0000-0000-0000C3010000}"/>
    <cellStyle name="標準 10 35" xfId="450" xr:uid="{00000000-0005-0000-0000-0000C4010000}"/>
    <cellStyle name="標準 10 4" xfId="451" xr:uid="{00000000-0005-0000-0000-0000C5010000}"/>
    <cellStyle name="標準 10 5" xfId="452" xr:uid="{00000000-0005-0000-0000-0000C6010000}"/>
    <cellStyle name="標準 10 6" xfId="453" xr:uid="{00000000-0005-0000-0000-0000C7010000}"/>
    <cellStyle name="標準 10 7" xfId="454" xr:uid="{00000000-0005-0000-0000-0000C8010000}"/>
    <cellStyle name="標準 10 8" xfId="455" xr:uid="{00000000-0005-0000-0000-0000C9010000}"/>
    <cellStyle name="標準 10 9" xfId="456" xr:uid="{00000000-0005-0000-0000-0000CA010000}"/>
    <cellStyle name="標準 11" xfId="457" xr:uid="{00000000-0005-0000-0000-0000CB010000}"/>
    <cellStyle name="標準 11 10" xfId="458" xr:uid="{00000000-0005-0000-0000-0000CC010000}"/>
    <cellStyle name="標準 11 11" xfId="459" xr:uid="{00000000-0005-0000-0000-0000CD010000}"/>
    <cellStyle name="標準 11 12" xfId="460" xr:uid="{00000000-0005-0000-0000-0000CE010000}"/>
    <cellStyle name="標準 11 13" xfId="461" xr:uid="{00000000-0005-0000-0000-0000CF010000}"/>
    <cellStyle name="標準 11 14" xfId="462" xr:uid="{00000000-0005-0000-0000-0000D0010000}"/>
    <cellStyle name="標準 11 15" xfId="463" xr:uid="{00000000-0005-0000-0000-0000D1010000}"/>
    <cellStyle name="標準 11 16" xfId="464" xr:uid="{00000000-0005-0000-0000-0000D2010000}"/>
    <cellStyle name="標準 11 17" xfId="465" xr:uid="{00000000-0005-0000-0000-0000D3010000}"/>
    <cellStyle name="標準 11 18" xfId="466" xr:uid="{00000000-0005-0000-0000-0000D4010000}"/>
    <cellStyle name="標準 11 19" xfId="467" xr:uid="{00000000-0005-0000-0000-0000D5010000}"/>
    <cellStyle name="標準 11 2" xfId="468" xr:uid="{00000000-0005-0000-0000-0000D6010000}"/>
    <cellStyle name="標準 11 20" xfId="469" xr:uid="{00000000-0005-0000-0000-0000D7010000}"/>
    <cellStyle name="標準 11 21" xfId="470" xr:uid="{00000000-0005-0000-0000-0000D8010000}"/>
    <cellStyle name="標準 11 22" xfId="471" xr:uid="{00000000-0005-0000-0000-0000D9010000}"/>
    <cellStyle name="標準 11 23" xfId="472" xr:uid="{00000000-0005-0000-0000-0000DA010000}"/>
    <cellStyle name="標準 11 24" xfId="473" xr:uid="{00000000-0005-0000-0000-0000DB010000}"/>
    <cellStyle name="標準 11 25" xfId="474" xr:uid="{00000000-0005-0000-0000-0000DC010000}"/>
    <cellStyle name="標準 11 26" xfId="475" xr:uid="{00000000-0005-0000-0000-0000DD010000}"/>
    <cellStyle name="標準 11 27" xfId="476" xr:uid="{00000000-0005-0000-0000-0000DE010000}"/>
    <cellStyle name="標準 11 28" xfId="477" xr:uid="{00000000-0005-0000-0000-0000DF010000}"/>
    <cellStyle name="標準 11 29" xfId="478" xr:uid="{00000000-0005-0000-0000-0000E0010000}"/>
    <cellStyle name="標準 11 3" xfId="479" xr:uid="{00000000-0005-0000-0000-0000E1010000}"/>
    <cellStyle name="標準 11 30" xfId="480" xr:uid="{00000000-0005-0000-0000-0000E2010000}"/>
    <cellStyle name="標準 11 31" xfId="481" xr:uid="{00000000-0005-0000-0000-0000E3010000}"/>
    <cellStyle name="標準 11 32" xfId="482" xr:uid="{00000000-0005-0000-0000-0000E4010000}"/>
    <cellStyle name="標準 11 33" xfId="483" xr:uid="{00000000-0005-0000-0000-0000E5010000}"/>
    <cellStyle name="標準 11 34" xfId="484" xr:uid="{00000000-0005-0000-0000-0000E6010000}"/>
    <cellStyle name="標準 11 35" xfId="485" xr:uid="{00000000-0005-0000-0000-0000E7010000}"/>
    <cellStyle name="標準 11 36" xfId="486" xr:uid="{00000000-0005-0000-0000-0000E8010000}"/>
    <cellStyle name="標準 11 4" xfId="487" xr:uid="{00000000-0005-0000-0000-0000E9010000}"/>
    <cellStyle name="標準 11 5" xfId="488" xr:uid="{00000000-0005-0000-0000-0000EA010000}"/>
    <cellStyle name="標準 11 6" xfId="489" xr:uid="{00000000-0005-0000-0000-0000EB010000}"/>
    <cellStyle name="標準 11 7" xfId="490" xr:uid="{00000000-0005-0000-0000-0000EC010000}"/>
    <cellStyle name="標準 11 8" xfId="491" xr:uid="{00000000-0005-0000-0000-0000ED010000}"/>
    <cellStyle name="標準 11 9" xfId="492" xr:uid="{00000000-0005-0000-0000-0000EE010000}"/>
    <cellStyle name="標準 12" xfId="493" xr:uid="{00000000-0005-0000-0000-0000EF010000}"/>
    <cellStyle name="標準 12 10" xfId="494" xr:uid="{00000000-0005-0000-0000-0000F0010000}"/>
    <cellStyle name="標準 12 11" xfId="495" xr:uid="{00000000-0005-0000-0000-0000F1010000}"/>
    <cellStyle name="標準 12 12" xfId="496" xr:uid="{00000000-0005-0000-0000-0000F2010000}"/>
    <cellStyle name="標準 12 13" xfId="497" xr:uid="{00000000-0005-0000-0000-0000F3010000}"/>
    <cellStyle name="標準 12 14" xfId="498" xr:uid="{00000000-0005-0000-0000-0000F4010000}"/>
    <cellStyle name="標準 12 15" xfId="499" xr:uid="{00000000-0005-0000-0000-0000F5010000}"/>
    <cellStyle name="標準 12 16" xfId="500" xr:uid="{00000000-0005-0000-0000-0000F6010000}"/>
    <cellStyle name="標準 12 17" xfId="501" xr:uid="{00000000-0005-0000-0000-0000F7010000}"/>
    <cellStyle name="標準 12 18" xfId="502" xr:uid="{00000000-0005-0000-0000-0000F8010000}"/>
    <cellStyle name="標準 12 19" xfId="503" xr:uid="{00000000-0005-0000-0000-0000F9010000}"/>
    <cellStyle name="標準 12 2" xfId="504" xr:uid="{00000000-0005-0000-0000-0000FA010000}"/>
    <cellStyle name="標準 12 20" xfId="505" xr:uid="{00000000-0005-0000-0000-0000FB010000}"/>
    <cellStyle name="標準 12 21" xfId="506" xr:uid="{00000000-0005-0000-0000-0000FC010000}"/>
    <cellStyle name="標準 12 22" xfId="507" xr:uid="{00000000-0005-0000-0000-0000FD010000}"/>
    <cellStyle name="標準 12 23" xfId="508" xr:uid="{00000000-0005-0000-0000-0000FE010000}"/>
    <cellStyle name="標準 12 24" xfId="509" xr:uid="{00000000-0005-0000-0000-0000FF010000}"/>
    <cellStyle name="標準 12 25" xfId="510" xr:uid="{00000000-0005-0000-0000-000000020000}"/>
    <cellStyle name="標準 12 26" xfId="511" xr:uid="{00000000-0005-0000-0000-000001020000}"/>
    <cellStyle name="標準 12 27" xfId="512" xr:uid="{00000000-0005-0000-0000-000002020000}"/>
    <cellStyle name="標準 12 28" xfId="513" xr:uid="{00000000-0005-0000-0000-000003020000}"/>
    <cellStyle name="標準 12 29" xfId="514" xr:uid="{00000000-0005-0000-0000-000004020000}"/>
    <cellStyle name="標準 12 3" xfId="515" xr:uid="{00000000-0005-0000-0000-000005020000}"/>
    <cellStyle name="標準 12 30" xfId="516" xr:uid="{00000000-0005-0000-0000-000006020000}"/>
    <cellStyle name="標準 12 31" xfId="517" xr:uid="{00000000-0005-0000-0000-000007020000}"/>
    <cellStyle name="標準 12 32" xfId="518" xr:uid="{00000000-0005-0000-0000-000008020000}"/>
    <cellStyle name="標準 12 33" xfId="519" xr:uid="{00000000-0005-0000-0000-000009020000}"/>
    <cellStyle name="標準 12 34" xfId="520" xr:uid="{00000000-0005-0000-0000-00000A020000}"/>
    <cellStyle name="標準 12 35" xfId="521" xr:uid="{00000000-0005-0000-0000-00000B020000}"/>
    <cellStyle name="標準 12 36" xfId="522" xr:uid="{00000000-0005-0000-0000-00000C020000}"/>
    <cellStyle name="標準 12 4" xfId="523" xr:uid="{00000000-0005-0000-0000-00000D020000}"/>
    <cellStyle name="標準 12 5" xfId="524" xr:uid="{00000000-0005-0000-0000-00000E020000}"/>
    <cellStyle name="標準 12 6" xfId="525" xr:uid="{00000000-0005-0000-0000-00000F020000}"/>
    <cellStyle name="標準 12 7" xfId="526" xr:uid="{00000000-0005-0000-0000-000010020000}"/>
    <cellStyle name="標準 12 8" xfId="527" xr:uid="{00000000-0005-0000-0000-000011020000}"/>
    <cellStyle name="標準 12 9" xfId="528" xr:uid="{00000000-0005-0000-0000-000012020000}"/>
    <cellStyle name="標準 13" xfId="529" xr:uid="{00000000-0005-0000-0000-000013020000}"/>
    <cellStyle name="標準 13 10" xfId="530" xr:uid="{00000000-0005-0000-0000-000014020000}"/>
    <cellStyle name="標準 13 11" xfId="531" xr:uid="{00000000-0005-0000-0000-000015020000}"/>
    <cellStyle name="標準 13 12" xfId="532" xr:uid="{00000000-0005-0000-0000-000016020000}"/>
    <cellStyle name="標準 13 13" xfId="533" xr:uid="{00000000-0005-0000-0000-000017020000}"/>
    <cellStyle name="標準 13 14" xfId="534" xr:uid="{00000000-0005-0000-0000-000018020000}"/>
    <cellStyle name="標準 13 15" xfId="535" xr:uid="{00000000-0005-0000-0000-000019020000}"/>
    <cellStyle name="標準 13 16" xfId="536" xr:uid="{00000000-0005-0000-0000-00001A020000}"/>
    <cellStyle name="標準 13 17" xfId="537" xr:uid="{00000000-0005-0000-0000-00001B020000}"/>
    <cellStyle name="標準 13 18" xfId="538" xr:uid="{00000000-0005-0000-0000-00001C020000}"/>
    <cellStyle name="標準 13 19" xfId="539" xr:uid="{00000000-0005-0000-0000-00001D020000}"/>
    <cellStyle name="標準 13 2" xfId="540" xr:uid="{00000000-0005-0000-0000-00001E020000}"/>
    <cellStyle name="標準 13 20" xfId="541" xr:uid="{00000000-0005-0000-0000-00001F020000}"/>
    <cellStyle name="標準 13 21" xfId="542" xr:uid="{00000000-0005-0000-0000-000020020000}"/>
    <cellStyle name="標準 13 22" xfId="543" xr:uid="{00000000-0005-0000-0000-000021020000}"/>
    <cellStyle name="標準 13 23" xfId="544" xr:uid="{00000000-0005-0000-0000-000022020000}"/>
    <cellStyle name="標準 13 24" xfId="545" xr:uid="{00000000-0005-0000-0000-000023020000}"/>
    <cellStyle name="標準 13 25" xfId="546" xr:uid="{00000000-0005-0000-0000-000024020000}"/>
    <cellStyle name="標準 13 26" xfId="547" xr:uid="{00000000-0005-0000-0000-000025020000}"/>
    <cellStyle name="標準 13 27" xfId="548" xr:uid="{00000000-0005-0000-0000-000026020000}"/>
    <cellStyle name="標準 13 28" xfId="549" xr:uid="{00000000-0005-0000-0000-000027020000}"/>
    <cellStyle name="標準 13 29" xfId="550" xr:uid="{00000000-0005-0000-0000-000028020000}"/>
    <cellStyle name="標準 13 3" xfId="551" xr:uid="{00000000-0005-0000-0000-000029020000}"/>
    <cellStyle name="標準 13 30" xfId="552" xr:uid="{00000000-0005-0000-0000-00002A020000}"/>
    <cellStyle name="標準 13 31" xfId="553" xr:uid="{00000000-0005-0000-0000-00002B020000}"/>
    <cellStyle name="標準 13 32" xfId="554" xr:uid="{00000000-0005-0000-0000-00002C020000}"/>
    <cellStyle name="標準 13 33" xfId="555" xr:uid="{00000000-0005-0000-0000-00002D020000}"/>
    <cellStyle name="標準 13 34" xfId="556" xr:uid="{00000000-0005-0000-0000-00002E020000}"/>
    <cellStyle name="標準 13 35" xfId="557" xr:uid="{00000000-0005-0000-0000-00002F020000}"/>
    <cellStyle name="標準 13 36" xfId="558" xr:uid="{00000000-0005-0000-0000-000030020000}"/>
    <cellStyle name="標準 13 4" xfId="559" xr:uid="{00000000-0005-0000-0000-000031020000}"/>
    <cellStyle name="標準 13 5" xfId="560" xr:uid="{00000000-0005-0000-0000-000032020000}"/>
    <cellStyle name="標準 13 6" xfId="561" xr:uid="{00000000-0005-0000-0000-000033020000}"/>
    <cellStyle name="標準 13 7" xfId="562" xr:uid="{00000000-0005-0000-0000-000034020000}"/>
    <cellStyle name="標準 13 8" xfId="563" xr:uid="{00000000-0005-0000-0000-000035020000}"/>
    <cellStyle name="標準 13 9" xfId="564" xr:uid="{00000000-0005-0000-0000-000036020000}"/>
    <cellStyle name="標準 14" xfId="565" xr:uid="{00000000-0005-0000-0000-000037020000}"/>
    <cellStyle name="標準 14 10" xfId="566" xr:uid="{00000000-0005-0000-0000-000038020000}"/>
    <cellStyle name="標準 14 11" xfId="567" xr:uid="{00000000-0005-0000-0000-000039020000}"/>
    <cellStyle name="標準 14 12" xfId="568" xr:uid="{00000000-0005-0000-0000-00003A020000}"/>
    <cellStyle name="標準 14 13" xfId="569" xr:uid="{00000000-0005-0000-0000-00003B020000}"/>
    <cellStyle name="標準 14 14" xfId="570" xr:uid="{00000000-0005-0000-0000-00003C020000}"/>
    <cellStyle name="標準 14 15" xfId="571" xr:uid="{00000000-0005-0000-0000-00003D020000}"/>
    <cellStyle name="標準 14 16" xfId="572" xr:uid="{00000000-0005-0000-0000-00003E020000}"/>
    <cellStyle name="標準 14 17" xfId="573" xr:uid="{00000000-0005-0000-0000-00003F020000}"/>
    <cellStyle name="標準 14 18" xfId="574" xr:uid="{00000000-0005-0000-0000-000040020000}"/>
    <cellStyle name="標準 14 19" xfId="575" xr:uid="{00000000-0005-0000-0000-000041020000}"/>
    <cellStyle name="標準 14 2" xfId="576" xr:uid="{00000000-0005-0000-0000-000042020000}"/>
    <cellStyle name="標準 14 20" xfId="577" xr:uid="{00000000-0005-0000-0000-000043020000}"/>
    <cellStyle name="標準 14 21" xfId="578" xr:uid="{00000000-0005-0000-0000-000044020000}"/>
    <cellStyle name="標準 14 22" xfId="579" xr:uid="{00000000-0005-0000-0000-000045020000}"/>
    <cellStyle name="標準 14 23" xfId="580" xr:uid="{00000000-0005-0000-0000-000046020000}"/>
    <cellStyle name="標準 14 24" xfId="581" xr:uid="{00000000-0005-0000-0000-000047020000}"/>
    <cellStyle name="標準 14 25" xfId="582" xr:uid="{00000000-0005-0000-0000-000048020000}"/>
    <cellStyle name="標準 14 26" xfId="583" xr:uid="{00000000-0005-0000-0000-000049020000}"/>
    <cellStyle name="標準 14 27" xfId="584" xr:uid="{00000000-0005-0000-0000-00004A020000}"/>
    <cellStyle name="標準 14 28" xfId="585" xr:uid="{00000000-0005-0000-0000-00004B020000}"/>
    <cellStyle name="標準 14 29" xfId="586" xr:uid="{00000000-0005-0000-0000-00004C020000}"/>
    <cellStyle name="標準 14 3" xfId="587" xr:uid="{00000000-0005-0000-0000-00004D020000}"/>
    <cellStyle name="標準 14 30" xfId="588" xr:uid="{00000000-0005-0000-0000-00004E020000}"/>
    <cellStyle name="標準 14 31" xfId="589" xr:uid="{00000000-0005-0000-0000-00004F020000}"/>
    <cellStyle name="標準 14 32" xfId="590" xr:uid="{00000000-0005-0000-0000-000050020000}"/>
    <cellStyle name="標準 14 33" xfId="591" xr:uid="{00000000-0005-0000-0000-000051020000}"/>
    <cellStyle name="標準 14 34" xfId="592" xr:uid="{00000000-0005-0000-0000-000052020000}"/>
    <cellStyle name="標準 14 35" xfId="593" xr:uid="{00000000-0005-0000-0000-000053020000}"/>
    <cellStyle name="標準 14 4" xfId="594" xr:uid="{00000000-0005-0000-0000-000054020000}"/>
    <cellStyle name="標準 14 5" xfId="595" xr:uid="{00000000-0005-0000-0000-000055020000}"/>
    <cellStyle name="標準 14 6" xfId="596" xr:uid="{00000000-0005-0000-0000-000056020000}"/>
    <cellStyle name="標準 14 7" xfId="597" xr:uid="{00000000-0005-0000-0000-000057020000}"/>
    <cellStyle name="標準 14 8" xfId="598" xr:uid="{00000000-0005-0000-0000-000058020000}"/>
    <cellStyle name="標準 14 9" xfId="599" xr:uid="{00000000-0005-0000-0000-000059020000}"/>
    <cellStyle name="標準 15" xfId="600" xr:uid="{00000000-0005-0000-0000-00005A020000}"/>
    <cellStyle name="標準 15 10" xfId="601" xr:uid="{00000000-0005-0000-0000-00005B020000}"/>
    <cellStyle name="標準 15 11" xfId="602" xr:uid="{00000000-0005-0000-0000-00005C020000}"/>
    <cellStyle name="標準 15 12" xfId="603" xr:uid="{00000000-0005-0000-0000-00005D020000}"/>
    <cellStyle name="標準 15 13" xfId="604" xr:uid="{00000000-0005-0000-0000-00005E020000}"/>
    <cellStyle name="標準 15 14" xfId="605" xr:uid="{00000000-0005-0000-0000-00005F020000}"/>
    <cellStyle name="標準 15 15" xfId="606" xr:uid="{00000000-0005-0000-0000-000060020000}"/>
    <cellStyle name="標準 15 16" xfId="607" xr:uid="{00000000-0005-0000-0000-000061020000}"/>
    <cellStyle name="標準 15 17" xfId="608" xr:uid="{00000000-0005-0000-0000-000062020000}"/>
    <cellStyle name="標準 15 18" xfId="609" xr:uid="{00000000-0005-0000-0000-000063020000}"/>
    <cellStyle name="標準 15 19" xfId="610" xr:uid="{00000000-0005-0000-0000-000064020000}"/>
    <cellStyle name="標準 15 2" xfId="611" xr:uid="{00000000-0005-0000-0000-000065020000}"/>
    <cellStyle name="標準 15 20" xfId="612" xr:uid="{00000000-0005-0000-0000-000066020000}"/>
    <cellStyle name="標準 15 21" xfId="613" xr:uid="{00000000-0005-0000-0000-000067020000}"/>
    <cellStyle name="標準 15 22" xfId="614" xr:uid="{00000000-0005-0000-0000-000068020000}"/>
    <cellStyle name="標準 15 23" xfId="615" xr:uid="{00000000-0005-0000-0000-000069020000}"/>
    <cellStyle name="標準 15 24" xfId="616" xr:uid="{00000000-0005-0000-0000-00006A020000}"/>
    <cellStyle name="標準 15 25" xfId="617" xr:uid="{00000000-0005-0000-0000-00006B020000}"/>
    <cellStyle name="標準 15 26" xfId="618" xr:uid="{00000000-0005-0000-0000-00006C020000}"/>
    <cellStyle name="標準 15 27" xfId="619" xr:uid="{00000000-0005-0000-0000-00006D020000}"/>
    <cellStyle name="標準 15 28" xfId="620" xr:uid="{00000000-0005-0000-0000-00006E020000}"/>
    <cellStyle name="標準 15 29" xfId="621" xr:uid="{00000000-0005-0000-0000-00006F020000}"/>
    <cellStyle name="標準 15 3" xfId="622" xr:uid="{00000000-0005-0000-0000-000070020000}"/>
    <cellStyle name="標準 15 30" xfId="623" xr:uid="{00000000-0005-0000-0000-000071020000}"/>
    <cellStyle name="標準 15 31" xfId="624" xr:uid="{00000000-0005-0000-0000-000072020000}"/>
    <cellStyle name="標準 15 32" xfId="625" xr:uid="{00000000-0005-0000-0000-000073020000}"/>
    <cellStyle name="標準 15 33" xfId="626" xr:uid="{00000000-0005-0000-0000-000074020000}"/>
    <cellStyle name="標準 15 34" xfId="627" xr:uid="{00000000-0005-0000-0000-000075020000}"/>
    <cellStyle name="標準 15 35" xfId="628" xr:uid="{00000000-0005-0000-0000-000076020000}"/>
    <cellStyle name="標準 15 4" xfId="629" xr:uid="{00000000-0005-0000-0000-000077020000}"/>
    <cellStyle name="標準 15 5" xfId="630" xr:uid="{00000000-0005-0000-0000-000078020000}"/>
    <cellStyle name="標準 15 6" xfId="631" xr:uid="{00000000-0005-0000-0000-000079020000}"/>
    <cellStyle name="標準 15 7" xfId="632" xr:uid="{00000000-0005-0000-0000-00007A020000}"/>
    <cellStyle name="標準 15 8" xfId="633" xr:uid="{00000000-0005-0000-0000-00007B020000}"/>
    <cellStyle name="標準 15 9" xfId="634" xr:uid="{00000000-0005-0000-0000-00007C020000}"/>
    <cellStyle name="標準 16" xfId="635" xr:uid="{00000000-0005-0000-0000-00007D020000}"/>
    <cellStyle name="標準 16 10" xfId="636" xr:uid="{00000000-0005-0000-0000-00007E020000}"/>
    <cellStyle name="標準 16 11" xfId="637" xr:uid="{00000000-0005-0000-0000-00007F020000}"/>
    <cellStyle name="標準 16 12" xfId="638" xr:uid="{00000000-0005-0000-0000-000080020000}"/>
    <cellStyle name="標準 16 13" xfId="639" xr:uid="{00000000-0005-0000-0000-000081020000}"/>
    <cellStyle name="標準 16 14" xfId="640" xr:uid="{00000000-0005-0000-0000-000082020000}"/>
    <cellStyle name="標準 16 15" xfId="641" xr:uid="{00000000-0005-0000-0000-000083020000}"/>
    <cellStyle name="標準 16 16" xfId="642" xr:uid="{00000000-0005-0000-0000-000084020000}"/>
    <cellStyle name="標準 16 17" xfId="643" xr:uid="{00000000-0005-0000-0000-000085020000}"/>
    <cellStyle name="標準 16 18" xfId="644" xr:uid="{00000000-0005-0000-0000-000086020000}"/>
    <cellStyle name="標準 16 19" xfId="645" xr:uid="{00000000-0005-0000-0000-000087020000}"/>
    <cellStyle name="標準 16 2" xfId="646" xr:uid="{00000000-0005-0000-0000-000088020000}"/>
    <cellStyle name="標準 16 20" xfId="647" xr:uid="{00000000-0005-0000-0000-000089020000}"/>
    <cellStyle name="標準 16 21" xfId="648" xr:uid="{00000000-0005-0000-0000-00008A020000}"/>
    <cellStyle name="標準 16 22" xfId="649" xr:uid="{00000000-0005-0000-0000-00008B020000}"/>
    <cellStyle name="標準 16 23" xfId="650" xr:uid="{00000000-0005-0000-0000-00008C020000}"/>
    <cellStyle name="標準 16 24" xfId="651" xr:uid="{00000000-0005-0000-0000-00008D020000}"/>
    <cellStyle name="標準 16 25" xfId="652" xr:uid="{00000000-0005-0000-0000-00008E020000}"/>
    <cellStyle name="標準 16 26" xfId="653" xr:uid="{00000000-0005-0000-0000-00008F020000}"/>
    <cellStyle name="標準 16 27" xfId="654" xr:uid="{00000000-0005-0000-0000-000090020000}"/>
    <cellStyle name="標準 16 28" xfId="655" xr:uid="{00000000-0005-0000-0000-000091020000}"/>
    <cellStyle name="標準 16 29" xfId="656" xr:uid="{00000000-0005-0000-0000-000092020000}"/>
    <cellStyle name="標準 16 3" xfId="657" xr:uid="{00000000-0005-0000-0000-000093020000}"/>
    <cellStyle name="標準 16 30" xfId="658" xr:uid="{00000000-0005-0000-0000-000094020000}"/>
    <cellStyle name="標準 16 31" xfId="659" xr:uid="{00000000-0005-0000-0000-000095020000}"/>
    <cellStyle name="標準 16 32" xfId="660" xr:uid="{00000000-0005-0000-0000-000096020000}"/>
    <cellStyle name="標準 16 33" xfId="661" xr:uid="{00000000-0005-0000-0000-000097020000}"/>
    <cellStyle name="標準 16 34" xfId="662" xr:uid="{00000000-0005-0000-0000-000098020000}"/>
    <cellStyle name="標準 16 35" xfId="663" xr:uid="{00000000-0005-0000-0000-000099020000}"/>
    <cellStyle name="標準 16 4" xfId="664" xr:uid="{00000000-0005-0000-0000-00009A020000}"/>
    <cellStyle name="標準 16 5" xfId="665" xr:uid="{00000000-0005-0000-0000-00009B020000}"/>
    <cellStyle name="標準 16 6" xfId="666" xr:uid="{00000000-0005-0000-0000-00009C020000}"/>
    <cellStyle name="標準 16 7" xfId="667" xr:uid="{00000000-0005-0000-0000-00009D020000}"/>
    <cellStyle name="標準 16 8" xfId="668" xr:uid="{00000000-0005-0000-0000-00009E020000}"/>
    <cellStyle name="標準 16 9" xfId="669" xr:uid="{00000000-0005-0000-0000-00009F020000}"/>
    <cellStyle name="標準 17" xfId="670" xr:uid="{00000000-0005-0000-0000-0000A0020000}"/>
    <cellStyle name="標準 17 2" xfId="671" xr:uid="{00000000-0005-0000-0000-0000A1020000}"/>
    <cellStyle name="標準 18" xfId="672" xr:uid="{00000000-0005-0000-0000-0000A2020000}"/>
    <cellStyle name="標準 18 2" xfId="673" xr:uid="{00000000-0005-0000-0000-0000A3020000}"/>
    <cellStyle name="標準 19" xfId="674" xr:uid="{00000000-0005-0000-0000-0000A4020000}"/>
    <cellStyle name="標準 2" xfId="675" xr:uid="{00000000-0005-0000-0000-0000A5020000}"/>
    <cellStyle name="標準 2 10" xfId="676" xr:uid="{00000000-0005-0000-0000-0000A6020000}"/>
    <cellStyle name="標準 2 11" xfId="677" xr:uid="{00000000-0005-0000-0000-0000A7020000}"/>
    <cellStyle name="標準 2 12" xfId="678" xr:uid="{00000000-0005-0000-0000-0000A8020000}"/>
    <cellStyle name="標準 2 13" xfId="679" xr:uid="{00000000-0005-0000-0000-0000A9020000}"/>
    <cellStyle name="標準 2 14" xfId="680" xr:uid="{00000000-0005-0000-0000-0000AA020000}"/>
    <cellStyle name="標準 2 15" xfId="681" xr:uid="{00000000-0005-0000-0000-0000AB020000}"/>
    <cellStyle name="標準 2 16" xfId="682" xr:uid="{00000000-0005-0000-0000-0000AC020000}"/>
    <cellStyle name="標準 2 17" xfId="683" xr:uid="{00000000-0005-0000-0000-0000AD020000}"/>
    <cellStyle name="標準 2 18" xfId="684" xr:uid="{00000000-0005-0000-0000-0000AE020000}"/>
    <cellStyle name="標準 2 19" xfId="685" xr:uid="{00000000-0005-0000-0000-0000AF020000}"/>
    <cellStyle name="標準 2 2" xfId="686" xr:uid="{00000000-0005-0000-0000-0000B0020000}"/>
    <cellStyle name="標準 2 2 2" xfId="687" xr:uid="{00000000-0005-0000-0000-0000B1020000}"/>
    <cellStyle name="標準 2 2 3" xfId="688" xr:uid="{00000000-0005-0000-0000-0000B2020000}"/>
    <cellStyle name="標準 2 20" xfId="689" xr:uid="{00000000-0005-0000-0000-0000B3020000}"/>
    <cellStyle name="標準 2 21" xfId="690" xr:uid="{00000000-0005-0000-0000-0000B4020000}"/>
    <cellStyle name="標準 2 22" xfId="691" xr:uid="{00000000-0005-0000-0000-0000B5020000}"/>
    <cellStyle name="標準 2 23" xfId="692" xr:uid="{00000000-0005-0000-0000-0000B6020000}"/>
    <cellStyle name="標準 2 24" xfId="693" xr:uid="{00000000-0005-0000-0000-0000B7020000}"/>
    <cellStyle name="標準 2 25" xfId="694" xr:uid="{00000000-0005-0000-0000-0000B8020000}"/>
    <cellStyle name="標準 2 26" xfId="695" xr:uid="{00000000-0005-0000-0000-0000B9020000}"/>
    <cellStyle name="標準 2 27" xfId="696" xr:uid="{00000000-0005-0000-0000-0000BA020000}"/>
    <cellStyle name="標準 2 28" xfId="697" xr:uid="{00000000-0005-0000-0000-0000BB020000}"/>
    <cellStyle name="標準 2 29" xfId="698" xr:uid="{00000000-0005-0000-0000-0000BC020000}"/>
    <cellStyle name="標準 2 3" xfId="699" xr:uid="{00000000-0005-0000-0000-0000BD020000}"/>
    <cellStyle name="標準 2 30" xfId="700" xr:uid="{00000000-0005-0000-0000-0000BE020000}"/>
    <cellStyle name="標準 2 31" xfId="701" xr:uid="{00000000-0005-0000-0000-0000BF020000}"/>
    <cellStyle name="標準 2 32" xfId="702" xr:uid="{00000000-0005-0000-0000-0000C0020000}"/>
    <cellStyle name="標準 2 33" xfId="703" xr:uid="{00000000-0005-0000-0000-0000C1020000}"/>
    <cellStyle name="標準 2 34" xfId="704" xr:uid="{00000000-0005-0000-0000-0000C2020000}"/>
    <cellStyle name="標準 2 35" xfId="705" xr:uid="{00000000-0005-0000-0000-0000C3020000}"/>
    <cellStyle name="標準 2 36" xfId="706" xr:uid="{00000000-0005-0000-0000-0000C4020000}"/>
    <cellStyle name="標準 2 37" xfId="707" xr:uid="{00000000-0005-0000-0000-0000C5020000}"/>
    <cellStyle name="標準 2 4" xfId="708" xr:uid="{00000000-0005-0000-0000-0000C6020000}"/>
    <cellStyle name="標準 2 4 2" xfId="709" xr:uid="{00000000-0005-0000-0000-0000C7020000}"/>
    <cellStyle name="標準 2 5" xfId="710" xr:uid="{00000000-0005-0000-0000-0000C8020000}"/>
    <cellStyle name="標準 2 6" xfId="711" xr:uid="{00000000-0005-0000-0000-0000C9020000}"/>
    <cellStyle name="標準 2 7" xfId="712" xr:uid="{00000000-0005-0000-0000-0000CA020000}"/>
    <cellStyle name="標準 2 8" xfId="713" xr:uid="{00000000-0005-0000-0000-0000CB020000}"/>
    <cellStyle name="標準 2 9" xfId="714" xr:uid="{00000000-0005-0000-0000-0000CC020000}"/>
    <cellStyle name="標準 2_122-01・翻訳後修飾・横浜市立大学・貸付料算出資料" xfId="715" xr:uid="{00000000-0005-0000-0000-0000CD020000}"/>
    <cellStyle name="標準 20" xfId="716" xr:uid="{00000000-0005-0000-0000-0000CE020000}"/>
    <cellStyle name="標準 21" xfId="717" xr:uid="{00000000-0005-0000-0000-0000CF020000}"/>
    <cellStyle name="標準 22" xfId="718" xr:uid="{00000000-0005-0000-0000-0000D0020000}"/>
    <cellStyle name="標準 23" xfId="719" xr:uid="{00000000-0005-0000-0000-0000D1020000}"/>
    <cellStyle name="標準 24" xfId="974" xr:uid="{00000000-0005-0000-0000-0000D2020000}"/>
    <cellStyle name="標準 25" xfId="977" xr:uid="{D974F82C-72B9-4DFD-93B7-1642175D11CF}"/>
    <cellStyle name="標準 3" xfId="720" xr:uid="{00000000-0005-0000-0000-0000D3020000}"/>
    <cellStyle name="標準 3 10" xfId="721" xr:uid="{00000000-0005-0000-0000-0000D4020000}"/>
    <cellStyle name="標準 3 11" xfId="722" xr:uid="{00000000-0005-0000-0000-0000D5020000}"/>
    <cellStyle name="標準 3 12" xfId="723" xr:uid="{00000000-0005-0000-0000-0000D6020000}"/>
    <cellStyle name="標準 3 13" xfId="724" xr:uid="{00000000-0005-0000-0000-0000D7020000}"/>
    <cellStyle name="標準 3 14" xfId="725" xr:uid="{00000000-0005-0000-0000-0000D8020000}"/>
    <cellStyle name="標準 3 15" xfId="726" xr:uid="{00000000-0005-0000-0000-0000D9020000}"/>
    <cellStyle name="標準 3 16" xfId="727" xr:uid="{00000000-0005-0000-0000-0000DA020000}"/>
    <cellStyle name="標準 3 17" xfId="728" xr:uid="{00000000-0005-0000-0000-0000DB020000}"/>
    <cellStyle name="標準 3 18" xfId="729" xr:uid="{00000000-0005-0000-0000-0000DC020000}"/>
    <cellStyle name="標準 3 19" xfId="730" xr:uid="{00000000-0005-0000-0000-0000DD020000}"/>
    <cellStyle name="標準 3 2" xfId="731" xr:uid="{00000000-0005-0000-0000-0000DE020000}"/>
    <cellStyle name="標準 3 20" xfId="732" xr:uid="{00000000-0005-0000-0000-0000DF020000}"/>
    <cellStyle name="標準 3 21" xfId="733" xr:uid="{00000000-0005-0000-0000-0000E0020000}"/>
    <cellStyle name="標準 3 22" xfId="734" xr:uid="{00000000-0005-0000-0000-0000E1020000}"/>
    <cellStyle name="標準 3 23" xfId="735" xr:uid="{00000000-0005-0000-0000-0000E2020000}"/>
    <cellStyle name="標準 3 24" xfId="736" xr:uid="{00000000-0005-0000-0000-0000E3020000}"/>
    <cellStyle name="標準 3 25" xfId="737" xr:uid="{00000000-0005-0000-0000-0000E4020000}"/>
    <cellStyle name="標準 3 26" xfId="738" xr:uid="{00000000-0005-0000-0000-0000E5020000}"/>
    <cellStyle name="標準 3 27" xfId="739" xr:uid="{00000000-0005-0000-0000-0000E6020000}"/>
    <cellStyle name="標準 3 28" xfId="740" xr:uid="{00000000-0005-0000-0000-0000E7020000}"/>
    <cellStyle name="標準 3 29" xfId="741" xr:uid="{00000000-0005-0000-0000-0000E8020000}"/>
    <cellStyle name="標準 3 3" xfId="742" xr:uid="{00000000-0005-0000-0000-0000E9020000}"/>
    <cellStyle name="標準 3 30" xfId="743" xr:uid="{00000000-0005-0000-0000-0000EA020000}"/>
    <cellStyle name="標準 3 31" xfId="744" xr:uid="{00000000-0005-0000-0000-0000EB020000}"/>
    <cellStyle name="標準 3 32" xfId="745" xr:uid="{00000000-0005-0000-0000-0000EC020000}"/>
    <cellStyle name="標準 3 33" xfId="746" xr:uid="{00000000-0005-0000-0000-0000ED020000}"/>
    <cellStyle name="標準 3 34" xfId="747" xr:uid="{00000000-0005-0000-0000-0000EE020000}"/>
    <cellStyle name="標準 3 35" xfId="748" xr:uid="{00000000-0005-0000-0000-0000EF020000}"/>
    <cellStyle name="標準 3 36" xfId="749" xr:uid="{00000000-0005-0000-0000-0000F0020000}"/>
    <cellStyle name="標準 3 37" xfId="750" xr:uid="{00000000-0005-0000-0000-0000F1020000}"/>
    <cellStyle name="標準 3 4" xfId="751" xr:uid="{00000000-0005-0000-0000-0000F2020000}"/>
    <cellStyle name="標準 3 5" xfId="752" xr:uid="{00000000-0005-0000-0000-0000F3020000}"/>
    <cellStyle name="標準 3 6" xfId="753" xr:uid="{00000000-0005-0000-0000-0000F4020000}"/>
    <cellStyle name="標準 3 7" xfId="754" xr:uid="{00000000-0005-0000-0000-0000F5020000}"/>
    <cellStyle name="標準 3 8" xfId="755" xr:uid="{00000000-0005-0000-0000-0000F6020000}"/>
    <cellStyle name="標準 3 9" xfId="756" xr:uid="{00000000-0005-0000-0000-0000F7020000}"/>
    <cellStyle name="標準 3_122-01・翻訳後修飾・横浜市立大学・貸付料算出資料" xfId="757" xr:uid="{00000000-0005-0000-0000-0000F8020000}"/>
    <cellStyle name="標準 4" xfId="758" xr:uid="{00000000-0005-0000-0000-0000F9020000}"/>
    <cellStyle name="標準 4 10" xfId="759" xr:uid="{00000000-0005-0000-0000-0000FA020000}"/>
    <cellStyle name="標準 4 11" xfId="760" xr:uid="{00000000-0005-0000-0000-0000FB020000}"/>
    <cellStyle name="標準 4 12" xfId="761" xr:uid="{00000000-0005-0000-0000-0000FC020000}"/>
    <cellStyle name="標準 4 13" xfId="762" xr:uid="{00000000-0005-0000-0000-0000FD020000}"/>
    <cellStyle name="標準 4 14" xfId="763" xr:uid="{00000000-0005-0000-0000-0000FE020000}"/>
    <cellStyle name="標準 4 15" xfId="764" xr:uid="{00000000-0005-0000-0000-0000FF020000}"/>
    <cellStyle name="標準 4 16" xfId="765" xr:uid="{00000000-0005-0000-0000-000000030000}"/>
    <cellStyle name="標準 4 17" xfId="766" xr:uid="{00000000-0005-0000-0000-000001030000}"/>
    <cellStyle name="標準 4 18" xfId="767" xr:uid="{00000000-0005-0000-0000-000002030000}"/>
    <cellStyle name="標準 4 19" xfId="768" xr:uid="{00000000-0005-0000-0000-000003030000}"/>
    <cellStyle name="標準 4 2" xfId="769" xr:uid="{00000000-0005-0000-0000-000004030000}"/>
    <cellStyle name="標準 4 20" xfId="770" xr:uid="{00000000-0005-0000-0000-000005030000}"/>
    <cellStyle name="標準 4 21" xfId="771" xr:uid="{00000000-0005-0000-0000-000006030000}"/>
    <cellStyle name="標準 4 22" xfId="772" xr:uid="{00000000-0005-0000-0000-000007030000}"/>
    <cellStyle name="標準 4 23" xfId="773" xr:uid="{00000000-0005-0000-0000-000008030000}"/>
    <cellStyle name="標準 4 24" xfId="774" xr:uid="{00000000-0005-0000-0000-000009030000}"/>
    <cellStyle name="標準 4 25" xfId="775" xr:uid="{00000000-0005-0000-0000-00000A030000}"/>
    <cellStyle name="標準 4 26" xfId="776" xr:uid="{00000000-0005-0000-0000-00000B030000}"/>
    <cellStyle name="標準 4 27" xfId="777" xr:uid="{00000000-0005-0000-0000-00000C030000}"/>
    <cellStyle name="標準 4 28" xfId="778" xr:uid="{00000000-0005-0000-0000-00000D030000}"/>
    <cellStyle name="標準 4 29" xfId="779" xr:uid="{00000000-0005-0000-0000-00000E030000}"/>
    <cellStyle name="標準 4 3" xfId="780" xr:uid="{00000000-0005-0000-0000-00000F030000}"/>
    <cellStyle name="標準 4 30" xfId="781" xr:uid="{00000000-0005-0000-0000-000010030000}"/>
    <cellStyle name="標準 4 31" xfId="782" xr:uid="{00000000-0005-0000-0000-000011030000}"/>
    <cellStyle name="標準 4 32" xfId="783" xr:uid="{00000000-0005-0000-0000-000012030000}"/>
    <cellStyle name="標準 4 33" xfId="784" xr:uid="{00000000-0005-0000-0000-000013030000}"/>
    <cellStyle name="標準 4 34" xfId="785" xr:uid="{00000000-0005-0000-0000-000014030000}"/>
    <cellStyle name="標準 4 35" xfId="786" xr:uid="{00000000-0005-0000-0000-000015030000}"/>
    <cellStyle name="標準 4 4" xfId="787" xr:uid="{00000000-0005-0000-0000-000016030000}"/>
    <cellStyle name="標準 4 5" xfId="788" xr:uid="{00000000-0005-0000-0000-000017030000}"/>
    <cellStyle name="標準 4 6" xfId="789" xr:uid="{00000000-0005-0000-0000-000018030000}"/>
    <cellStyle name="標準 4 7" xfId="790" xr:uid="{00000000-0005-0000-0000-000019030000}"/>
    <cellStyle name="標準 4 8" xfId="791" xr:uid="{00000000-0005-0000-0000-00001A030000}"/>
    <cellStyle name="標準 4 9" xfId="792" xr:uid="{00000000-0005-0000-0000-00001B030000}"/>
    <cellStyle name="標準 5" xfId="793" xr:uid="{00000000-0005-0000-0000-00001C030000}"/>
    <cellStyle name="標準 5 10" xfId="794" xr:uid="{00000000-0005-0000-0000-00001D030000}"/>
    <cellStyle name="標準 5 11" xfId="795" xr:uid="{00000000-0005-0000-0000-00001E030000}"/>
    <cellStyle name="標準 5 12" xfId="796" xr:uid="{00000000-0005-0000-0000-00001F030000}"/>
    <cellStyle name="標準 5 13" xfId="797" xr:uid="{00000000-0005-0000-0000-000020030000}"/>
    <cellStyle name="標準 5 14" xfId="798" xr:uid="{00000000-0005-0000-0000-000021030000}"/>
    <cellStyle name="標準 5 15" xfId="799" xr:uid="{00000000-0005-0000-0000-000022030000}"/>
    <cellStyle name="標準 5 16" xfId="800" xr:uid="{00000000-0005-0000-0000-000023030000}"/>
    <cellStyle name="標準 5 17" xfId="801" xr:uid="{00000000-0005-0000-0000-000024030000}"/>
    <cellStyle name="標準 5 18" xfId="802" xr:uid="{00000000-0005-0000-0000-000025030000}"/>
    <cellStyle name="標準 5 19" xfId="803" xr:uid="{00000000-0005-0000-0000-000026030000}"/>
    <cellStyle name="標準 5 2" xfId="804" xr:uid="{00000000-0005-0000-0000-000027030000}"/>
    <cellStyle name="標準 5 20" xfId="805" xr:uid="{00000000-0005-0000-0000-000028030000}"/>
    <cellStyle name="標準 5 21" xfId="806" xr:uid="{00000000-0005-0000-0000-000029030000}"/>
    <cellStyle name="標準 5 22" xfId="807" xr:uid="{00000000-0005-0000-0000-00002A030000}"/>
    <cellStyle name="標準 5 23" xfId="808" xr:uid="{00000000-0005-0000-0000-00002B030000}"/>
    <cellStyle name="標準 5 24" xfId="809" xr:uid="{00000000-0005-0000-0000-00002C030000}"/>
    <cellStyle name="標準 5 25" xfId="810" xr:uid="{00000000-0005-0000-0000-00002D030000}"/>
    <cellStyle name="標準 5 26" xfId="811" xr:uid="{00000000-0005-0000-0000-00002E030000}"/>
    <cellStyle name="標準 5 27" xfId="812" xr:uid="{00000000-0005-0000-0000-00002F030000}"/>
    <cellStyle name="標準 5 28" xfId="813" xr:uid="{00000000-0005-0000-0000-000030030000}"/>
    <cellStyle name="標準 5 29" xfId="814" xr:uid="{00000000-0005-0000-0000-000031030000}"/>
    <cellStyle name="標準 5 3" xfId="815" xr:uid="{00000000-0005-0000-0000-000032030000}"/>
    <cellStyle name="標準 5 30" xfId="816" xr:uid="{00000000-0005-0000-0000-000033030000}"/>
    <cellStyle name="標準 5 31" xfId="817" xr:uid="{00000000-0005-0000-0000-000034030000}"/>
    <cellStyle name="標準 5 32" xfId="818" xr:uid="{00000000-0005-0000-0000-000035030000}"/>
    <cellStyle name="標準 5 33" xfId="819" xr:uid="{00000000-0005-0000-0000-000036030000}"/>
    <cellStyle name="標準 5 34" xfId="820" xr:uid="{00000000-0005-0000-0000-000037030000}"/>
    <cellStyle name="標準 5 35" xfId="821" xr:uid="{00000000-0005-0000-0000-000038030000}"/>
    <cellStyle name="標準 5 4" xfId="822" xr:uid="{00000000-0005-0000-0000-000039030000}"/>
    <cellStyle name="標準 5 5" xfId="823" xr:uid="{00000000-0005-0000-0000-00003A030000}"/>
    <cellStyle name="標準 5 6" xfId="824" xr:uid="{00000000-0005-0000-0000-00003B030000}"/>
    <cellStyle name="標準 5 7" xfId="825" xr:uid="{00000000-0005-0000-0000-00003C030000}"/>
    <cellStyle name="標準 5 8" xfId="826" xr:uid="{00000000-0005-0000-0000-00003D030000}"/>
    <cellStyle name="標準 5 9" xfId="827" xr:uid="{00000000-0005-0000-0000-00003E030000}"/>
    <cellStyle name="標準 6" xfId="828" xr:uid="{00000000-0005-0000-0000-00003F030000}"/>
    <cellStyle name="標準 6 10" xfId="829" xr:uid="{00000000-0005-0000-0000-000040030000}"/>
    <cellStyle name="標準 6 11" xfId="830" xr:uid="{00000000-0005-0000-0000-000041030000}"/>
    <cellStyle name="標準 6 12" xfId="831" xr:uid="{00000000-0005-0000-0000-000042030000}"/>
    <cellStyle name="標準 6 13" xfId="832" xr:uid="{00000000-0005-0000-0000-000043030000}"/>
    <cellStyle name="標準 6 14" xfId="833" xr:uid="{00000000-0005-0000-0000-000044030000}"/>
    <cellStyle name="標準 6 15" xfId="834" xr:uid="{00000000-0005-0000-0000-000045030000}"/>
    <cellStyle name="標準 6 16" xfId="835" xr:uid="{00000000-0005-0000-0000-000046030000}"/>
    <cellStyle name="標準 6 17" xfId="836" xr:uid="{00000000-0005-0000-0000-000047030000}"/>
    <cellStyle name="標準 6 18" xfId="837" xr:uid="{00000000-0005-0000-0000-000048030000}"/>
    <cellStyle name="標準 6 19" xfId="838" xr:uid="{00000000-0005-0000-0000-000049030000}"/>
    <cellStyle name="標準 6 2" xfId="839" xr:uid="{00000000-0005-0000-0000-00004A030000}"/>
    <cellStyle name="標準 6 20" xfId="840" xr:uid="{00000000-0005-0000-0000-00004B030000}"/>
    <cellStyle name="標準 6 21" xfId="841" xr:uid="{00000000-0005-0000-0000-00004C030000}"/>
    <cellStyle name="標準 6 22" xfId="842" xr:uid="{00000000-0005-0000-0000-00004D030000}"/>
    <cellStyle name="標準 6 23" xfId="843" xr:uid="{00000000-0005-0000-0000-00004E030000}"/>
    <cellStyle name="標準 6 24" xfId="844" xr:uid="{00000000-0005-0000-0000-00004F030000}"/>
    <cellStyle name="標準 6 25" xfId="845" xr:uid="{00000000-0005-0000-0000-000050030000}"/>
    <cellStyle name="標準 6 26" xfId="846" xr:uid="{00000000-0005-0000-0000-000051030000}"/>
    <cellStyle name="標準 6 27" xfId="847" xr:uid="{00000000-0005-0000-0000-000052030000}"/>
    <cellStyle name="標準 6 28" xfId="848" xr:uid="{00000000-0005-0000-0000-000053030000}"/>
    <cellStyle name="標準 6 29" xfId="849" xr:uid="{00000000-0005-0000-0000-000054030000}"/>
    <cellStyle name="標準 6 3" xfId="850" xr:uid="{00000000-0005-0000-0000-000055030000}"/>
    <cellStyle name="標準 6 30" xfId="851" xr:uid="{00000000-0005-0000-0000-000056030000}"/>
    <cellStyle name="標準 6 31" xfId="852" xr:uid="{00000000-0005-0000-0000-000057030000}"/>
    <cellStyle name="標準 6 32" xfId="853" xr:uid="{00000000-0005-0000-0000-000058030000}"/>
    <cellStyle name="標準 6 33" xfId="854" xr:uid="{00000000-0005-0000-0000-000059030000}"/>
    <cellStyle name="標準 6 34" xfId="855" xr:uid="{00000000-0005-0000-0000-00005A030000}"/>
    <cellStyle name="標準 6 35" xfId="856" xr:uid="{00000000-0005-0000-0000-00005B030000}"/>
    <cellStyle name="標準 6 4" xfId="857" xr:uid="{00000000-0005-0000-0000-00005C030000}"/>
    <cellStyle name="標準 6 5" xfId="858" xr:uid="{00000000-0005-0000-0000-00005D030000}"/>
    <cellStyle name="標準 6 6" xfId="859" xr:uid="{00000000-0005-0000-0000-00005E030000}"/>
    <cellStyle name="標準 6 7" xfId="860" xr:uid="{00000000-0005-0000-0000-00005F030000}"/>
    <cellStyle name="標準 6 8" xfId="861" xr:uid="{00000000-0005-0000-0000-000060030000}"/>
    <cellStyle name="標準 6 9" xfId="862" xr:uid="{00000000-0005-0000-0000-000061030000}"/>
    <cellStyle name="標準 7" xfId="863" xr:uid="{00000000-0005-0000-0000-000062030000}"/>
    <cellStyle name="標準 7 2" xfId="864" xr:uid="{00000000-0005-0000-0000-000063030000}"/>
    <cellStyle name="標準 8" xfId="865" xr:uid="{00000000-0005-0000-0000-000064030000}"/>
    <cellStyle name="標準 8 10" xfId="866" xr:uid="{00000000-0005-0000-0000-000065030000}"/>
    <cellStyle name="標準 8 11" xfId="867" xr:uid="{00000000-0005-0000-0000-000066030000}"/>
    <cellStyle name="標準 8 12" xfId="868" xr:uid="{00000000-0005-0000-0000-000067030000}"/>
    <cellStyle name="標準 8 13" xfId="869" xr:uid="{00000000-0005-0000-0000-000068030000}"/>
    <cellStyle name="標準 8 14" xfId="870" xr:uid="{00000000-0005-0000-0000-000069030000}"/>
    <cellStyle name="標準 8 15" xfId="871" xr:uid="{00000000-0005-0000-0000-00006A030000}"/>
    <cellStyle name="標準 8 16" xfId="872" xr:uid="{00000000-0005-0000-0000-00006B030000}"/>
    <cellStyle name="標準 8 17" xfId="873" xr:uid="{00000000-0005-0000-0000-00006C030000}"/>
    <cellStyle name="標準 8 18" xfId="874" xr:uid="{00000000-0005-0000-0000-00006D030000}"/>
    <cellStyle name="標準 8 19" xfId="875" xr:uid="{00000000-0005-0000-0000-00006E030000}"/>
    <cellStyle name="標準 8 2" xfId="876" xr:uid="{00000000-0005-0000-0000-00006F030000}"/>
    <cellStyle name="標準 8 20" xfId="877" xr:uid="{00000000-0005-0000-0000-000070030000}"/>
    <cellStyle name="標準 8 21" xfId="878" xr:uid="{00000000-0005-0000-0000-000071030000}"/>
    <cellStyle name="標準 8 22" xfId="879" xr:uid="{00000000-0005-0000-0000-000072030000}"/>
    <cellStyle name="標準 8 23" xfId="880" xr:uid="{00000000-0005-0000-0000-000073030000}"/>
    <cellStyle name="標準 8 24" xfId="881" xr:uid="{00000000-0005-0000-0000-000074030000}"/>
    <cellStyle name="標準 8 25" xfId="882" xr:uid="{00000000-0005-0000-0000-000075030000}"/>
    <cellStyle name="標準 8 26" xfId="883" xr:uid="{00000000-0005-0000-0000-000076030000}"/>
    <cellStyle name="標準 8 27" xfId="884" xr:uid="{00000000-0005-0000-0000-000077030000}"/>
    <cellStyle name="標準 8 28" xfId="885" xr:uid="{00000000-0005-0000-0000-000078030000}"/>
    <cellStyle name="標準 8 29" xfId="886" xr:uid="{00000000-0005-0000-0000-000079030000}"/>
    <cellStyle name="標準 8 3" xfId="887" xr:uid="{00000000-0005-0000-0000-00007A030000}"/>
    <cellStyle name="標準 8 30" xfId="888" xr:uid="{00000000-0005-0000-0000-00007B030000}"/>
    <cellStyle name="標準 8 31" xfId="889" xr:uid="{00000000-0005-0000-0000-00007C030000}"/>
    <cellStyle name="標準 8 32" xfId="890" xr:uid="{00000000-0005-0000-0000-00007D030000}"/>
    <cellStyle name="標準 8 33" xfId="891" xr:uid="{00000000-0005-0000-0000-00007E030000}"/>
    <cellStyle name="標準 8 34" xfId="892" xr:uid="{00000000-0005-0000-0000-00007F030000}"/>
    <cellStyle name="標準 8 35" xfId="893" xr:uid="{00000000-0005-0000-0000-000080030000}"/>
    <cellStyle name="標準 8 4" xfId="894" xr:uid="{00000000-0005-0000-0000-000081030000}"/>
    <cellStyle name="標準 8 5" xfId="895" xr:uid="{00000000-0005-0000-0000-000082030000}"/>
    <cellStyle name="標準 8 6" xfId="896" xr:uid="{00000000-0005-0000-0000-000083030000}"/>
    <cellStyle name="標準 8 7" xfId="897" xr:uid="{00000000-0005-0000-0000-000084030000}"/>
    <cellStyle name="標準 8 8" xfId="898" xr:uid="{00000000-0005-0000-0000-000085030000}"/>
    <cellStyle name="標準 8 9" xfId="899" xr:uid="{00000000-0005-0000-0000-000086030000}"/>
    <cellStyle name="標準 9" xfId="900" xr:uid="{00000000-0005-0000-0000-000087030000}"/>
    <cellStyle name="標準 9 10" xfId="901" xr:uid="{00000000-0005-0000-0000-000088030000}"/>
    <cellStyle name="標準 9 11" xfId="902" xr:uid="{00000000-0005-0000-0000-000089030000}"/>
    <cellStyle name="標準 9 12" xfId="903" xr:uid="{00000000-0005-0000-0000-00008A030000}"/>
    <cellStyle name="標準 9 13" xfId="904" xr:uid="{00000000-0005-0000-0000-00008B030000}"/>
    <cellStyle name="標準 9 14" xfId="905" xr:uid="{00000000-0005-0000-0000-00008C030000}"/>
    <cellStyle name="標準 9 15" xfId="906" xr:uid="{00000000-0005-0000-0000-00008D030000}"/>
    <cellStyle name="標準 9 16" xfId="907" xr:uid="{00000000-0005-0000-0000-00008E030000}"/>
    <cellStyle name="標準 9 17" xfId="908" xr:uid="{00000000-0005-0000-0000-00008F030000}"/>
    <cellStyle name="標準 9 18" xfId="909" xr:uid="{00000000-0005-0000-0000-000090030000}"/>
    <cellStyle name="標準 9 19" xfId="910" xr:uid="{00000000-0005-0000-0000-000091030000}"/>
    <cellStyle name="標準 9 2" xfId="911" xr:uid="{00000000-0005-0000-0000-000092030000}"/>
    <cellStyle name="標準 9 20" xfId="912" xr:uid="{00000000-0005-0000-0000-000093030000}"/>
    <cellStyle name="標準 9 21" xfId="913" xr:uid="{00000000-0005-0000-0000-000094030000}"/>
    <cellStyle name="標準 9 22" xfId="914" xr:uid="{00000000-0005-0000-0000-000095030000}"/>
    <cellStyle name="標準 9 23" xfId="915" xr:uid="{00000000-0005-0000-0000-000096030000}"/>
    <cellStyle name="標準 9 24" xfId="916" xr:uid="{00000000-0005-0000-0000-000097030000}"/>
    <cellStyle name="標準 9 25" xfId="917" xr:uid="{00000000-0005-0000-0000-000098030000}"/>
    <cellStyle name="標準 9 26" xfId="918" xr:uid="{00000000-0005-0000-0000-000099030000}"/>
    <cellStyle name="標準 9 27" xfId="919" xr:uid="{00000000-0005-0000-0000-00009A030000}"/>
    <cellStyle name="標準 9 28" xfId="920" xr:uid="{00000000-0005-0000-0000-00009B030000}"/>
    <cellStyle name="標準 9 29" xfId="921" xr:uid="{00000000-0005-0000-0000-00009C030000}"/>
    <cellStyle name="標準 9 3" xfId="922" xr:uid="{00000000-0005-0000-0000-00009D030000}"/>
    <cellStyle name="標準 9 30" xfId="923" xr:uid="{00000000-0005-0000-0000-00009E030000}"/>
    <cellStyle name="標準 9 31" xfId="924" xr:uid="{00000000-0005-0000-0000-00009F030000}"/>
    <cellStyle name="標準 9 32" xfId="925" xr:uid="{00000000-0005-0000-0000-0000A0030000}"/>
    <cellStyle name="標準 9 33" xfId="926" xr:uid="{00000000-0005-0000-0000-0000A1030000}"/>
    <cellStyle name="標準 9 34" xfId="927" xr:uid="{00000000-0005-0000-0000-0000A2030000}"/>
    <cellStyle name="標準 9 35" xfId="928" xr:uid="{00000000-0005-0000-0000-0000A3030000}"/>
    <cellStyle name="標準 9 36" xfId="929" xr:uid="{00000000-0005-0000-0000-0000A4030000}"/>
    <cellStyle name="標準 9 4" xfId="930" xr:uid="{00000000-0005-0000-0000-0000A5030000}"/>
    <cellStyle name="標準 9 5" xfId="931" xr:uid="{00000000-0005-0000-0000-0000A6030000}"/>
    <cellStyle name="標準 9 6" xfId="932" xr:uid="{00000000-0005-0000-0000-0000A7030000}"/>
    <cellStyle name="標準 9 7" xfId="933" xr:uid="{00000000-0005-0000-0000-0000A8030000}"/>
    <cellStyle name="標準 9 8" xfId="934" xr:uid="{00000000-0005-0000-0000-0000A9030000}"/>
    <cellStyle name="標準 9 9" xfId="935" xr:uid="{00000000-0005-0000-0000-0000AA030000}"/>
    <cellStyle name="良い 2" xfId="936" xr:uid="{00000000-0005-0000-0000-0000AB030000}"/>
    <cellStyle name="湪" xfId="937" xr:uid="{00000000-0005-0000-0000-0000AC030000}"/>
    <cellStyle name="湪 2" xfId="938" xr:uid="{00000000-0005-0000-0000-0000AD030000}"/>
    <cellStyle name="湪 3" xfId="939" xr:uid="{00000000-0005-0000-0000-0000AE030000}"/>
    <cellStyle name="湪_★23年度振興調整費の予算積算_先端研_Shindo110126" xfId="940" xr:uid="{00000000-0005-0000-0000-0000AF030000}"/>
    <cellStyle name="湪_0125【稲垣（薬学）】②084-01・未来創薬・北海道大学：科目等内訳（補足資料）-3" xfId="941" xr:uid="{00000000-0005-0000-0000-0000B0030000}"/>
    <cellStyle name="湪_084-01・未来創薬・北海道大学：科目等内訳（補足資料）【金城】100123" xfId="942" xr:uid="{00000000-0005-0000-0000-0000B1030000}"/>
    <cellStyle name="湪_084-01・未来創薬・北海道大学：科目等内訳（補足資料）0126" xfId="943" xr:uid="{00000000-0005-0000-0000-0000B2030000}"/>
    <cellStyle name="湪_110224平成23年度再審査後の振興調整費消耗品費内訳" xfId="944" xr:uid="{00000000-0005-0000-0000-0000B3030000}"/>
    <cellStyle name="湪_122-01・翻訳後修飾・横浜市立大学・経費等内訳" xfId="945" xr:uid="{00000000-0005-0000-0000-0000B4030000}"/>
    <cellStyle name="湪_122-01・翻訳後修飾・横浜市立大学・経費等内訳101221" xfId="946" xr:uid="{00000000-0005-0000-0000-0000B5030000}"/>
    <cellStyle name="湪_122-01・翻訳後修飾・横浜市立大学・経費等内訳110314" xfId="947" xr:uid="{00000000-0005-0000-0000-0000B6030000}"/>
    <cellStyle name="湪_122-01・翻訳後修飾・横浜市立大学・補足資料110224" xfId="948" xr:uid="{00000000-0005-0000-0000-0000B7030000}"/>
    <cellStyle name="湪_②　122-01・翻訳後修飾・横浜市立大学・補足資料 【120127再々提出】" xfId="949" xr:uid="{00000000-0005-0000-0000-0000B8030000}"/>
    <cellStyle name="湪_24設備備品個別明細（研究者名）.xls" xfId="950" xr:uid="{00000000-0005-0000-0000-0000B9030000}"/>
    <cellStyle name="湪_③備品等個別" xfId="951" xr:uid="{00000000-0005-0000-0000-0000BA030000}"/>
    <cellStyle name="湪_③備品等個別 （1）" xfId="952" xr:uid="{00000000-0005-0000-0000-0000BB030000}"/>
    <cellStyle name="湪_③備品等個別 (10)" xfId="953" xr:uid="{00000000-0005-0000-0000-0000BC030000}"/>
    <cellStyle name="湪_③備品等個別 （3）" xfId="954" xr:uid="{00000000-0005-0000-0000-0000BD030000}"/>
    <cellStyle name="湪_③備品等個別 (4)" xfId="955" xr:uid="{00000000-0005-0000-0000-0000BE030000}"/>
    <cellStyle name="湪_③備品等個別 (5)" xfId="956" xr:uid="{00000000-0005-0000-0000-0000BF030000}"/>
    <cellStyle name="湪_③備品等個別 (6)" xfId="957" xr:uid="{00000000-0005-0000-0000-0000C0030000}"/>
    <cellStyle name="湪_③備品等個別 (7)" xfId="958" xr:uid="{00000000-0005-0000-0000-0000C1030000}"/>
    <cellStyle name="湪_③備品等個別 (8)" xfId="959" xr:uid="{00000000-0005-0000-0000-0000C2030000}"/>
    <cellStyle name="湪_③備品等個別（2）" xfId="960" xr:uid="{00000000-0005-0000-0000-0000C3030000}"/>
    <cellStyle name="湪_⑥消耗品" xfId="961" xr:uid="{00000000-0005-0000-0000-0000C4030000}"/>
    <cellStyle name="湪_⑪先端融合" xfId="962" xr:uid="{00000000-0005-0000-0000-0000C5030000}"/>
    <cellStyle name="湪_データ" xfId="963" xr:uid="{00000000-0005-0000-0000-0000C6030000}"/>
    <cellStyle name="湪_経費配分一覧人件費(合格5人分)20101029" xfId="964" xr:uid="{00000000-0005-0000-0000-0000C7030000}"/>
    <cellStyle name="湪_事・外国人等招へい旅費" xfId="965" xr:uid="{00000000-0005-0000-0000-0000C8030000}"/>
    <cellStyle name="湪_事・雑役務費" xfId="966" xr:uid="{00000000-0005-0000-0000-0000C9030000}"/>
    <cellStyle name="湪_事・雑役務費_1" xfId="967" xr:uid="{00000000-0005-0000-0000-0000CA030000}"/>
    <cellStyle name="湪_事・借損料" xfId="968" xr:uid="{00000000-0005-0000-0000-0000CB030000}"/>
    <cellStyle name="湪_事・諸謝金" xfId="969" xr:uid="{00000000-0005-0000-0000-0000CC030000}"/>
    <cellStyle name="湪_事・消耗品費" xfId="970" xr:uid="{00000000-0005-0000-0000-0000CD030000}"/>
    <cellStyle name="湪_事・消耗品費_1" xfId="971" xr:uid="{00000000-0005-0000-0000-0000CE030000}"/>
    <cellStyle name="湪_設備備品費" xfId="972" xr:uid="{00000000-0005-0000-0000-0000CF030000}"/>
    <cellStyle name="湪_先端融合（コミットメント）" xfId="973" xr:uid="{00000000-0005-0000-0000-0000D0030000}"/>
  </cellStyles>
  <dxfs count="28">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9"/>
      </font>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9"/>
      </font>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9"/>
      </font>
    </dxf>
    <dxf>
      <fill>
        <patternFill>
          <bgColor rgb="FFFFFF99"/>
        </patternFill>
      </fill>
    </dxf>
    <dxf>
      <fill>
        <patternFill>
          <bgColor rgb="FFFFFF99"/>
        </patternFill>
      </fill>
    </dxf>
    <dxf>
      <font>
        <condense val="0"/>
        <extend val="0"/>
        <color indexed="9"/>
      </font>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9" defaultPivotStyle="PivotStyleLight16"/>
  <colors>
    <mruColors>
      <color rgb="FF93E3FF"/>
      <color rgb="FFCCFFFF"/>
      <color rgb="FFFFFF99"/>
      <color rgb="FFCCFFCC"/>
      <color rgb="FFAFEAFF"/>
      <color rgb="FFFFCCFF"/>
      <color rgb="FFFF99FF"/>
      <color rgb="FF0000FF"/>
      <color rgb="FFFFB3FF"/>
      <color rgb="FF003B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17</xdr:col>
      <xdr:colOff>595314</xdr:colOff>
      <xdr:row>33</xdr:row>
      <xdr:rowOff>171790</xdr:rowOff>
    </xdr:from>
    <xdr:to>
      <xdr:col>19</xdr:col>
      <xdr:colOff>42526</xdr:colOff>
      <xdr:row>35</xdr:row>
      <xdr:rowOff>45924</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13335002" y="8029915"/>
          <a:ext cx="721180" cy="39800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11888</xdr:colOff>
      <xdr:row>35</xdr:row>
      <xdr:rowOff>71436</xdr:rowOff>
    </xdr:from>
    <xdr:to>
      <xdr:col>23</xdr:col>
      <xdr:colOff>154781</xdr:colOff>
      <xdr:row>37</xdr:row>
      <xdr:rowOff>166686</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3096857" y="7405686"/>
          <a:ext cx="3464737" cy="50006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kumimoji="1" lang="ja-JP" altLang="en-US" sz="1100">
              <a:solidFill>
                <a:sysClr val="windowText" lastClr="000000"/>
              </a:solidFill>
            </a:rPr>
            <a:t>↑</a:t>
          </a:r>
          <a:r>
            <a:rPr kumimoji="1" lang="ja-JP" altLang="en-US" sz="1100" b="1">
              <a:solidFill>
                <a:sysClr val="windowText" lastClr="000000"/>
              </a:solidFill>
            </a:rPr>
            <a:t>この金額が年間の振替見込額（支出見込額）です。</a:t>
          </a:r>
          <a:endParaRPr kumimoji="1" lang="en-US" altLang="ja-JP" sz="1100" b="1">
            <a:solidFill>
              <a:sysClr val="windowText" lastClr="000000"/>
            </a:solidFill>
          </a:endParaRPr>
        </a:p>
        <a:p>
          <a:r>
            <a:rPr kumimoji="1" lang="en-US" altLang="ja-JP" sz="1100" b="0">
              <a:solidFill>
                <a:sysClr val="windowText" lastClr="000000"/>
              </a:solidFill>
            </a:rPr>
            <a:t>※</a:t>
          </a:r>
          <a:r>
            <a:rPr kumimoji="1" lang="ja-JP" altLang="en-US" sz="1100" b="0">
              <a:solidFill>
                <a:sysClr val="windowText" lastClr="000000"/>
              </a:solidFill>
            </a:rPr>
            <a:t>本人の手取額ではありません。</a:t>
          </a:r>
          <a:endParaRPr kumimoji="1" lang="en-US" altLang="ja-JP" sz="1100" b="0">
            <a:solidFill>
              <a:sysClr val="windowText" lastClr="000000"/>
            </a:solidFill>
          </a:endParaRPr>
        </a:p>
      </xdr:txBody>
    </xdr:sp>
    <xdr:clientData/>
  </xdr:twoCellAnchor>
  <xdr:twoCellAnchor>
    <xdr:from>
      <xdr:col>10</xdr:col>
      <xdr:colOff>54428</xdr:colOff>
      <xdr:row>3</xdr:row>
      <xdr:rowOff>195604</xdr:rowOff>
    </xdr:from>
    <xdr:to>
      <xdr:col>23</xdr:col>
      <xdr:colOff>81642</xdr:colOff>
      <xdr:row>8</xdr:row>
      <xdr:rowOff>40822</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8368392" y="903175"/>
          <a:ext cx="8558893" cy="8657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t>※</a:t>
          </a:r>
          <a:r>
            <a:rPr kumimoji="1" lang="ja-JP" altLang="en-US" sz="1200" b="1"/>
            <a:t>本様式は研究費から支出される人件費（アルバイト）を概算するものです。金額は見込額のため、実際の支出額とは異なる場合があります。</a:t>
          </a:r>
          <a:endParaRPr kumimoji="1" lang="en-US" altLang="ja-JP" sz="1200" b="1"/>
        </a:p>
        <a:p>
          <a:r>
            <a:rPr kumimoji="1" lang="ja-JP" altLang="en-US" sz="1200" b="1"/>
            <a:t>そのため、実際の支出額を適宜確認の上、予算を超過しないよう調整してください。</a:t>
          </a:r>
        </a:p>
      </xdr:txBody>
    </xdr:sp>
    <xdr:clientData/>
  </xdr:twoCellAnchor>
  <xdr:twoCellAnchor>
    <xdr:from>
      <xdr:col>9</xdr:col>
      <xdr:colOff>11907</xdr:colOff>
      <xdr:row>0</xdr:row>
      <xdr:rowOff>166688</xdr:rowOff>
    </xdr:from>
    <xdr:to>
      <xdr:col>19</xdr:col>
      <xdr:colOff>409575</xdr:colOff>
      <xdr:row>3</xdr:row>
      <xdr:rowOff>71439</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7667626" y="166688"/>
          <a:ext cx="6815137" cy="619126"/>
        </a:xfrm>
        <a:prstGeom prst="rect">
          <a:avLst/>
        </a:prstGeom>
        <a:solidFill>
          <a:srgbClr val="CC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水色のセルのみ入力してください。</a:t>
          </a:r>
        </a:p>
      </xdr:txBody>
    </xdr:sp>
    <xdr:clientData/>
  </xdr:twoCellAnchor>
  <xdr:twoCellAnchor>
    <xdr:from>
      <xdr:col>3</xdr:col>
      <xdr:colOff>440531</xdr:colOff>
      <xdr:row>35</xdr:row>
      <xdr:rowOff>154782</xdr:rowOff>
    </xdr:from>
    <xdr:to>
      <xdr:col>13</xdr:col>
      <xdr:colOff>107156</xdr:colOff>
      <xdr:row>38</xdr:row>
      <xdr:rowOff>142876</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3440906" y="7489032"/>
          <a:ext cx="6655594" cy="595313"/>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↓勤務予定日に○をつけてください。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247204</xdr:colOff>
      <xdr:row>0</xdr:row>
      <xdr:rowOff>132522</xdr:rowOff>
    </xdr:from>
    <xdr:to>
      <xdr:col>12</xdr:col>
      <xdr:colOff>653052</xdr:colOff>
      <xdr:row>6</xdr:row>
      <xdr:rowOff>66261</xdr:rowOff>
    </xdr:to>
    <xdr:sp macro="" textlink="">
      <xdr:nvSpPr>
        <xdr:cNvPr id="2" name="テキスト ボックス 1">
          <a:extLst>
            <a:ext uri="{FF2B5EF4-FFF2-40B4-BE49-F238E27FC236}">
              <a16:creationId xmlns:a16="http://schemas.microsoft.com/office/drawing/2014/main" id="{C5FD1F08-C6C7-4585-980C-1D99A3B08F7E}"/>
            </a:ext>
          </a:extLst>
        </xdr:cNvPr>
        <xdr:cNvSpPr txBox="1"/>
      </xdr:nvSpPr>
      <xdr:spPr>
        <a:xfrm>
          <a:off x="7361965" y="132522"/>
          <a:ext cx="3188804" cy="10270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左表に、利用する交通機関の</a:t>
          </a:r>
          <a:endParaRPr kumimoji="1" lang="en-US" altLang="ja-JP" sz="1100"/>
        </a:p>
        <a:p>
          <a:r>
            <a:rPr kumimoji="1" lang="ja-JP" altLang="en-US" sz="1100" b="1"/>
            <a:t>乗車区間、金額（切符、</a:t>
          </a:r>
          <a:r>
            <a:rPr kumimoji="1" lang="en-US" altLang="ja-JP" sz="1100" b="1"/>
            <a:t>IC</a:t>
          </a:r>
          <a:r>
            <a:rPr kumimoji="1" lang="ja-JP" altLang="en-US" sz="1100" b="1"/>
            <a:t>料金、定期料金）</a:t>
          </a:r>
          <a:r>
            <a:rPr kumimoji="1" lang="ja-JP" altLang="en-US" sz="1100"/>
            <a:t>を記載してください。</a:t>
          </a:r>
          <a:endParaRPr kumimoji="1" lang="en-US" altLang="ja-JP" sz="1100"/>
        </a:p>
        <a:p>
          <a:r>
            <a:rPr kumimoji="1" lang="ja-JP" altLang="en-US" sz="1100"/>
            <a:t>回数券がある場合はプルダウンから「あり」を選択してください。</a:t>
          </a: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536447</xdr:colOff>
      <xdr:row>36</xdr:row>
      <xdr:rowOff>161543</xdr:rowOff>
    </xdr:from>
    <xdr:to>
      <xdr:col>8</xdr:col>
      <xdr:colOff>131952</xdr:colOff>
      <xdr:row>52</xdr:row>
      <xdr:rowOff>131952</xdr:rowOff>
    </xdr:to>
    <xdr:sp macro="" textlink="">
      <xdr:nvSpPr>
        <xdr:cNvPr id="2" name="Shape 2">
          <a:extLst>
            <a:ext uri="{FF2B5EF4-FFF2-40B4-BE49-F238E27FC236}">
              <a16:creationId xmlns:a16="http://schemas.microsoft.com/office/drawing/2014/main" id="{1780143D-7507-4C35-B5D5-7D99362D9259}"/>
            </a:ext>
          </a:extLst>
        </xdr:cNvPr>
        <xdr:cNvSpPr/>
      </xdr:nvSpPr>
      <xdr:spPr>
        <a:xfrm>
          <a:off x="5230367" y="6569963"/>
          <a:ext cx="325120" cy="2566924"/>
        </a:xfrm>
        <a:custGeom>
          <a:avLst/>
          <a:gdLst/>
          <a:ahLst/>
          <a:cxnLst/>
          <a:rect l="0" t="0" r="0" b="0"/>
          <a:pathLst>
            <a:path w="180340" h="2489200">
              <a:moveTo>
                <a:pt x="79248" y="2479547"/>
              </a:moveTo>
              <a:lnTo>
                <a:pt x="0" y="2479547"/>
              </a:lnTo>
              <a:lnTo>
                <a:pt x="0" y="2488691"/>
              </a:lnTo>
              <a:lnTo>
                <a:pt x="18288" y="2487167"/>
              </a:lnTo>
              <a:lnTo>
                <a:pt x="35052" y="2487167"/>
              </a:lnTo>
              <a:lnTo>
                <a:pt x="50292" y="2485643"/>
              </a:lnTo>
              <a:lnTo>
                <a:pt x="56388" y="2484119"/>
              </a:lnTo>
              <a:lnTo>
                <a:pt x="62484" y="2484119"/>
              </a:lnTo>
              <a:lnTo>
                <a:pt x="74676" y="2481071"/>
              </a:lnTo>
              <a:lnTo>
                <a:pt x="79248" y="2479547"/>
              </a:lnTo>
              <a:close/>
            </a:path>
            <a:path w="180340" h="2489200">
              <a:moveTo>
                <a:pt x="89916" y="2473451"/>
              </a:moveTo>
              <a:lnTo>
                <a:pt x="71628" y="2473451"/>
              </a:lnTo>
              <a:lnTo>
                <a:pt x="67056" y="2474975"/>
              </a:lnTo>
              <a:lnTo>
                <a:pt x="60960" y="2476499"/>
              </a:lnTo>
              <a:lnTo>
                <a:pt x="54864" y="2476499"/>
              </a:lnTo>
              <a:lnTo>
                <a:pt x="48768" y="2478023"/>
              </a:lnTo>
              <a:lnTo>
                <a:pt x="33528" y="2479547"/>
              </a:lnTo>
              <a:lnTo>
                <a:pt x="82296" y="2479547"/>
              </a:lnTo>
              <a:lnTo>
                <a:pt x="85344" y="2478023"/>
              </a:lnTo>
              <a:lnTo>
                <a:pt x="86868" y="2478023"/>
              </a:lnTo>
              <a:lnTo>
                <a:pt x="88392" y="2476499"/>
              </a:lnTo>
              <a:lnTo>
                <a:pt x="88392" y="2474975"/>
              </a:lnTo>
              <a:lnTo>
                <a:pt x="89916" y="2474975"/>
              </a:lnTo>
              <a:lnTo>
                <a:pt x="89916" y="2473451"/>
              </a:lnTo>
              <a:close/>
            </a:path>
            <a:path w="180340" h="2489200">
              <a:moveTo>
                <a:pt x="91440" y="2468879"/>
              </a:moveTo>
              <a:lnTo>
                <a:pt x="85344" y="2468879"/>
              </a:lnTo>
              <a:lnTo>
                <a:pt x="83820" y="2470403"/>
              </a:lnTo>
              <a:lnTo>
                <a:pt x="82296" y="2470403"/>
              </a:lnTo>
              <a:lnTo>
                <a:pt x="76200" y="2473451"/>
              </a:lnTo>
              <a:lnTo>
                <a:pt x="91440" y="2473451"/>
              </a:lnTo>
              <a:lnTo>
                <a:pt x="91440" y="2470403"/>
              </a:lnTo>
              <a:lnTo>
                <a:pt x="83820" y="2470403"/>
              </a:lnTo>
              <a:lnTo>
                <a:pt x="83820" y="2468879"/>
              </a:lnTo>
              <a:lnTo>
                <a:pt x="91440" y="2468879"/>
              </a:lnTo>
              <a:close/>
            </a:path>
            <a:path w="180340" h="2489200">
              <a:moveTo>
                <a:pt x="126492" y="1249679"/>
              </a:moveTo>
              <a:lnTo>
                <a:pt x="108204" y="1249679"/>
              </a:lnTo>
              <a:lnTo>
                <a:pt x="102107" y="1251203"/>
              </a:lnTo>
              <a:lnTo>
                <a:pt x="97536" y="1252727"/>
              </a:lnTo>
              <a:lnTo>
                <a:pt x="94488" y="1254251"/>
              </a:lnTo>
              <a:lnTo>
                <a:pt x="89916" y="1255775"/>
              </a:lnTo>
              <a:lnTo>
                <a:pt x="88392" y="1257299"/>
              </a:lnTo>
              <a:lnTo>
                <a:pt x="86868" y="1257299"/>
              </a:lnTo>
              <a:lnTo>
                <a:pt x="85344" y="1258823"/>
              </a:lnTo>
              <a:lnTo>
                <a:pt x="85344" y="1260347"/>
              </a:lnTo>
              <a:lnTo>
                <a:pt x="83820" y="1261871"/>
              </a:lnTo>
              <a:lnTo>
                <a:pt x="83820" y="2470403"/>
              </a:lnTo>
              <a:lnTo>
                <a:pt x="85344" y="2468879"/>
              </a:lnTo>
              <a:lnTo>
                <a:pt x="91440" y="2468879"/>
              </a:lnTo>
              <a:lnTo>
                <a:pt x="91440" y="1263395"/>
              </a:lnTo>
              <a:lnTo>
                <a:pt x="94488" y="1261871"/>
              </a:lnTo>
              <a:lnTo>
                <a:pt x="96012" y="1261871"/>
              </a:lnTo>
              <a:lnTo>
                <a:pt x="99060" y="1260347"/>
              </a:lnTo>
              <a:lnTo>
                <a:pt x="103632" y="1258823"/>
              </a:lnTo>
              <a:lnTo>
                <a:pt x="109728" y="1258823"/>
              </a:lnTo>
              <a:lnTo>
                <a:pt x="114300" y="1257299"/>
              </a:lnTo>
              <a:lnTo>
                <a:pt x="120396" y="1255775"/>
              </a:lnTo>
              <a:lnTo>
                <a:pt x="128016" y="1255775"/>
              </a:lnTo>
              <a:lnTo>
                <a:pt x="141732" y="1254251"/>
              </a:lnTo>
              <a:lnTo>
                <a:pt x="158496" y="1252727"/>
              </a:lnTo>
              <a:lnTo>
                <a:pt x="126492" y="1249679"/>
              </a:lnTo>
              <a:close/>
            </a:path>
            <a:path w="180340" h="2489200">
              <a:moveTo>
                <a:pt x="92964" y="1263395"/>
              </a:moveTo>
              <a:lnTo>
                <a:pt x="91440" y="1263395"/>
              </a:lnTo>
              <a:lnTo>
                <a:pt x="91440" y="1264919"/>
              </a:lnTo>
              <a:lnTo>
                <a:pt x="92964" y="1263395"/>
              </a:lnTo>
              <a:close/>
            </a:path>
            <a:path w="180340" h="2489200">
              <a:moveTo>
                <a:pt x="96012" y="1261871"/>
              </a:moveTo>
              <a:lnTo>
                <a:pt x="94488" y="1261871"/>
              </a:lnTo>
              <a:lnTo>
                <a:pt x="94488" y="1263395"/>
              </a:lnTo>
              <a:lnTo>
                <a:pt x="96012" y="1261871"/>
              </a:lnTo>
              <a:close/>
            </a:path>
            <a:path w="180340" h="2489200">
              <a:moveTo>
                <a:pt x="176784" y="1245107"/>
              </a:moveTo>
              <a:lnTo>
                <a:pt x="158496" y="1245107"/>
              </a:lnTo>
              <a:lnTo>
                <a:pt x="126492" y="1248155"/>
              </a:lnTo>
              <a:lnTo>
                <a:pt x="120396" y="1248155"/>
              </a:lnTo>
              <a:lnTo>
                <a:pt x="116586" y="1248917"/>
              </a:lnTo>
              <a:lnTo>
                <a:pt x="120396" y="1249679"/>
              </a:lnTo>
              <a:lnTo>
                <a:pt x="126492" y="1249679"/>
              </a:lnTo>
              <a:lnTo>
                <a:pt x="158496" y="1252727"/>
              </a:lnTo>
              <a:lnTo>
                <a:pt x="176784" y="1252727"/>
              </a:lnTo>
              <a:lnTo>
                <a:pt x="176784" y="1245107"/>
              </a:lnTo>
              <a:close/>
            </a:path>
            <a:path w="180340" h="2489200">
              <a:moveTo>
                <a:pt x="178308" y="1245107"/>
              </a:moveTo>
              <a:lnTo>
                <a:pt x="176784" y="1245107"/>
              </a:lnTo>
              <a:lnTo>
                <a:pt x="176784" y="1252727"/>
              </a:lnTo>
              <a:lnTo>
                <a:pt x="178308" y="1252727"/>
              </a:lnTo>
              <a:lnTo>
                <a:pt x="179832" y="1251203"/>
              </a:lnTo>
              <a:lnTo>
                <a:pt x="179832" y="1246631"/>
              </a:lnTo>
              <a:lnTo>
                <a:pt x="178308" y="1245107"/>
              </a:lnTo>
              <a:close/>
            </a:path>
            <a:path w="180340" h="2489200">
              <a:moveTo>
                <a:pt x="116586" y="1248917"/>
              </a:moveTo>
              <a:lnTo>
                <a:pt x="112776" y="1249679"/>
              </a:lnTo>
              <a:lnTo>
                <a:pt x="120396" y="1249679"/>
              </a:lnTo>
              <a:lnTo>
                <a:pt x="116586" y="1248917"/>
              </a:lnTo>
              <a:close/>
            </a:path>
            <a:path w="180340" h="2489200">
              <a:moveTo>
                <a:pt x="83820" y="18287"/>
              </a:moveTo>
              <a:lnTo>
                <a:pt x="83820" y="1235963"/>
              </a:lnTo>
              <a:lnTo>
                <a:pt x="85344" y="1237487"/>
              </a:lnTo>
              <a:lnTo>
                <a:pt x="85344" y="1239011"/>
              </a:lnTo>
              <a:lnTo>
                <a:pt x="86868" y="1240535"/>
              </a:lnTo>
              <a:lnTo>
                <a:pt x="88392" y="1240535"/>
              </a:lnTo>
              <a:lnTo>
                <a:pt x="89916" y="1242059"/>
              </a:lnTo>
              <a:lnTo>
                <a:pt x="92964" y="1243583"/>
              </a:lnTo>
              <a:lnTo>
                <a:pt x="102107" y="1246631"/>
              </a:lnTo>
              <a:lnTo>
                <a:pt x="108204" y="1246631"/>
              </a:lnTo>
              <a:lnTo>
                <a:pt x="112776" y="1248155"/>
              </a:lnTo>
              <a:lnTo>
                <a:pt x="116586" y="1248917"/>
              </a:lnTo>
              <a:lnTo>
                <a:pt x="120396" y="1248155"/>
              </a:lnTo>
              <a:lnTo>
                <a:pt x="126492" y="1248155"/>
              </a:lnTo>
              <a:lnTo>
                <a:pt x="158496" y="1245107"/>
              </a:lnTo>
              <a:lnTo>
                <a:pt x="128016" y="1242059"/>
              </a:lnTo>
              <a:lnTo>
                <a:pt x="120396" y="1242059"/>
              </a:lnTo>
              <a:lnTo>
                <a:pt x="114300" y="1240535"/>
              </a:lnTo>
              <a:lnTo>
                <a:pt x="109728" y="1239011"/>
              </a:lnTo>
              <a:lnTo>
                <a:pt x="103632" y="1239011"/>
              </a:lnTo>
              <a:lnTo>
                <a:pt x="100584" y="1237487"/>
              </a:lnTo>
              <a:lnTo>
                <a:pt x="96012" y="1235963"/>
              </a:lnTo>
              <a:lnTo>
                <a:pt x="94488" y="1235963"/>
              </a:lnTo>
              <a:lnTo>
                <a:pt x="91440" y="1234439"/>
              </a:lnTo>
              <a:lnTo>
                <a:pt x="91440" y="19811"/>
              </a:lnTo>
              <a:lnTo>
                <a:pt x="85344" y="19811"/>
              </a:lnTo>
              <a:lnTo>
                <a:pt x="83820" y="18287"/>
              </a:lnTo>
              <a:close/>
            </a:path>
            <a:path w="180340" h="2489200">
              <a:moveTo>
                <a:pt x="94488" y="1234439"/>
              </a:moveTo>
              <a:lnTo>
                <a:pt x="94488" y="1235963"/>
              </a:lnTo>
              <a:lnTo>
                <a:pt x="96012" y="1235963"/>
              </a:lnTo>
              <a:lnTo>
                <a:pt x="94488" y="1234439"/>
              </a:lnTo>
              <a:close/>
            </a:path>
            <a:path w="180340" h="2489200">
              <a:moveTo>
                <a:pt x="91440" y="1232915"/>
              </a:moveTo>
              <a:lnTo>
                <a:pt x="91440" y="1234439"/>
              </a:lnTo>
              <a:lnTo>
                <a:pt x="92964" y="1234439"/>
              </a:lnTo>
              <a:lnTo>
                <a:pt x="91440" y="1232915"/>
              </a:lnTo>
              <a:close/>
            </a:path>
            <a:path w="180340" h="2489200">
              <a:moveTo>
                <a:pt x="91440" y="15239"/>
              </a:moveTo>
              <a:lnTo>
                <a:pt x="76200" y="15239"/>
              </a:lnTo>
              <a:lnTo>
                <a:pt x="82296" y="18287"/>
              </a:lnTo>
              <a:lnTo>
                <a:pt x="83820" y="19811"/>
              </a:lnTo>
              <a:lnTo>
                <a:pt x="83820" y="18287"/>
              </a:lnTo>
              <a:lnTo>
                <a:pt x="91440" y="18287"/>
              </a:lnTo>
              <a:lnTo>
                <a:pt x="91440" y="15239"/>
              </a:lnTo>
              <a:close/>
            </a:path>
            <a:path w="180340" h="2489200">
              <a:moveTo>
                <a:pt x="91440" y="18287"/>
              </a:moveTo>
              <a:lnTo>
                <a:pt x="83820" y="18287"/>
              </a:lnTo>
              <a:lnTo>
                <a:pt x="85344" y="19811"/>
              </a:lnTo>
              <a:lnTo>
                <a:pt x="91440" y="19811"/>
              </a:lnTo>
              <a:lnTo>
                <a:pt x="91440" y="18287"/>
              </a:lnTo>
              <a:close/>
            </a:path>
            <a:path w="180340" h="2489200">
              <a:moveTo>
                <a:pt x="18288" y="0"/>
              </a:moveTo>
              <a:lnTo>
                <a:pt x="0" y="0"/>
              </a:lnTo>
              <a:lnTo>
                <a:pt x="0" y="7619"/>
              </a:lnTo>
              <a:lnTo>
                <a:pt x="16764" y="9143"/>
              </a:lnTo>
              <a:lnTo>
                <a:pt x="33528" y="9143"/>
              </a:lnTo>
              <a:lnTo>
                <a:pt x="48768" y="10667"/>
              </a:lnTo>
              <a:lnTo>
                <a:pt x="54864" y="12191"/>
              </a:lnTo>
              <a:lnTo>
                <a:pt x="60960" y="12191"/>
              </a:lnTo>
              <a:lnTo>
                <a:pt x="67056" y="13715"/>
              </a:lnTo>
              <a:lnTo>
                <a:pt x="71628" y="15239"/>
              </a:lnTo>
              <a:lnTo>
                <a:pt x="89916" y="15239"/>
              </a:lnTo>
              <a:lnTo>
                <a:pt x="89916" y="13715"/>
              </a:lnTo>
              <a:lnTo>
                <a:pt x="88392" y="13715"/>
              </a:lnTo>
              <a:lnTo>
                <a:pt x="88392" y="12191"/>
              </a:lnTo>
              <a:lnTo>
                <a:pt x="86868" y="10667"/>
              </a:lnTo>
              <a:lnTo>
                <a:pt x="85344" y="10667"/>
              </a:lnTo>
              <a:lnTo>
                <a:pt x="82296" y="9143"/>
              </a:lnTo>
              <a:lnTo>
                <a:pt x="77724" y="7619"/>
              </a:lnTo>
              <a:lnTo>
                <a:pt x="73152" y="7619"/>
              </a:lnTo>
              <a:lnTo>
                <a:pt x="68580" y="6095"/>
              </a:lnTo>
              <a:lnTo>
                <a:pt x="56388" y="3047"/>
              </a:lnTo>
              <a:lnTo>
                <a:pt x="48768" y="3047"/>
              </a:lnTo>
              <a:lnTo>
                <a:pt x="35052" y="1523"/>
              </a:lnTo>
              <a:lnTo>
                <a:pt x="18288" y="0"/>
              </a:lnTo>
              <a:close/>
            </a:path>
          </a:pathLst>
        </a:custGeom>
        <a:solidFill>
          <a:srgbClr val="497DBA"/>
        </a:solidFill>
      </xdr:spPr>
    </xdr:sp>
    <xdr:clientData/>
  </xdr:twoCellAnchor>
  <xdr:twoCellAnchor editAs="oneCell">
    <xdr:from>
      <xdr:col>8</xdr:col>
      <xdr:colOff>13334</xdr:colOff>
      <xdr:row>2</xdr:row>
      <xdr:rowOff>534923</xdr:rowOff>
    </xdr:from>
    <xdr:to>
      <xdr:col>8</xdr:col>
      <xdr:colOff>209549</xdr:colOff>
      <xdr:row>7</xdr:row>
      <xdr:rowOff>100710</xdr:rowOff>
    </xdr:to>
    <xdr:sp macro="" textlink="">
      <xdr:nvSpPr>
        <xdr:cNvPr id="3" name="Shape 3">
          <a:extLst>
            <a:ext uri="{FF2B5EF4-FFF2-40B4-BE49-F238E27FC236}">
              <a16:creationId xmlns:a16="http://schemas.microsoft.com/office/drawing/2014/main" id="{DCED9A4E-F104-45AD-9563-9F28F9C142D4}"/>
            </a:ext>
          </a:extLst>
        </xdr:cNvPr>
        <xdr:cNvSpPr/>
      </xdr:nvSpPr>
      <xdr:spPr>
        <a:xfrm>
          <a:off x="5423534" y="1014983"/>
          <a:ext cx="192405" cy="762127"/>
        </a:xfrm>
        <a:custGeom>
          <a:avLst/>
          <a:gdLst/>
          <a:ahLst/>
          <a:cxnLst/>
          <a:rect l="0" t="0" r="0" b="0"/>
          <a:pathLst>
            <a:path w="192405" h="704215">
              <a:moveTo>
                <a:pt x="79248" y="696468"/>
              </a:moveTo>
              <a:lnTo>
                <a:pt x="0" y="696468"/>
              </a:lnTo>
              <a:lnTo>
                <a:pt x="0" y="704088"/>
              </a:lnTo>
              <a:lnTo>
                <a:pt x="19812" y="704088"/>
              </a:lnTo>
              <a:lnTo>
                <a:pt x="53340" y="701040"/>
              </a:lnTo>
              <a:lnTo>
                <a:pt x="60960" y="701040"/>
              </a:lnTo>
              <a:lnTo>
                <a:pt x="79248" y="696468"/>
              </a:lnTo>
              <a:close/>
            </a:path>
            <a:path w="192405" h="704215">
              <a:moveTo>
                <a:pt x="91440" y="693420"/>
              </a:moveTo>
              <a:lnTo>
                <a:pt x="51816" y="693420"/>
              </a:lnTo>
              <a:lnTo>
                <a:pt x="36576" y="694944"/>
              </a:lnTo>
              <a:lnTo>
                <a:pt x="18288" y="696468"/>
              </a:lnTo>
              <a:lnTo>
                <a:pt x="83820" y="696468"/>
              </a:lnTo>
              <a:lnTo>
                <a:pt x="88392" y="694944"/>
              </a:lnTo>
              <a:lnTo>
                <a:pt x="91440" y="693420"/>
              </a:lnTo>
              <a:close/>
            </a:path>
            <a:path w="192405" h="704215">
              <a:moveTo>
                <a:pt x="89916" y="684276"/>
              </a:moveTo>
              <a:lnTo>
                <a:pt x="88392" y="685800"/>
              </a:lnTo>
              <a:lnTo>
                <a:pt x="82296" y="688848"/>
              </a:lnTo>
              <a:lnTo>
                <a:pt x="77724" y="688848"/>
              </a:lnTo>
              <a:lnTo>
                <a:pt x="59436" y="693420"/>
              </a:lnTo>
              <a:lnTo>
                <a:pt x="92964" y="693420"/>
              </a:lnTo>
              <a:lnTo>
                <a:pt x="92964" y="691896"/>
              </a:lnTo>
              <a:lnTo>
                <a:pt x="94488" y="690372"/>
              </a:lnTo>
              <a:lnTo>
                <a:pt x="96012" y="690372"/>
              </a:lnTo>
              <a:lnTo>
                <a:pt x="97536" y="688848"/>
              </a:lnTo>
              <a:lnTo>
                <a:pt x="97536" y="685800"/>
              </a:lnTo>
              <a:lnTo>
                <a:pt x="89916" y="685800"/>
              </a:lnTo>
              <a:lnTo>
                <a:pt x="89916" y="684276"/>
              </a:lnTo>
              <a:close/>
            </a:path>
            <a:path w="192405" h="704215">
              <a:moveTo>
                <a:pt x="117348" y="362712"/>
              </a:moveTo>
              <a:lnTo>
                <a:pt x="92964" y="362712"/>
              </a:lnTo>
              <a:lnTo>
                <a:pt x="91440" y="364236"/>
              </a:lnTo>
              <a:lnTo>
                <a:pt x="91440" y="365760"/>
              </a:lnTo>
              <a:lnTo>
                <a:pt x="89916" y="368808"/>
              </a:lnTo>
              <a:lnTo>
                <a:pt x="89916" y="685800"/>
              </a:lnTo>
              <a:lnTo>
                <a:pt x="91440" y="684276"/>
              </a:lnTo>
              <a:lnTo>
                <a:pt x="99060" y="684276"/>
              </a:lnTo>
              <a:lnTo>
                <a:pt x="99060" y="370332"/>
              </a:lnTo>
              <a:lnTo>
                <a:pt x="97536" y="370332"/>
              </a:lnTo>
              <a:lnTo>
                <a:pt x="100584" y="367284"/>
              </a:lnTo>
              <a:lnTo>
                <a:pt x="103631" y="367284"/>
              </a:lnTo>
              <a:lnTo>
                <a:pt x="106680" y="365760"/>
              </a:lnTo>
              <a:lnTo>
                <a:pt x="111252" y="364236"/>
              </a:lnTo>
              <a:lnTo>
                <a:pt x="117348" y="362712"/>
              </a:lnTo>
              <a:close/>
            </a:path>
            <a:path w="192405" h="704215">
              <a:moveTo>
                <a:pt x="99060" y="684276"/>
              </a:moveTo>
              <a:lnTo>
                <a:pt x="91440" y="684276"/>
              </a:lnTo>
              <a:lnTo>
                <a:pt x="89916" y="685800"/>
              </a:lnTo>
              <a:lnTo>
                <a:pt x="99060" y="685800"/>
              </a:lnTo>
              <a:lnTo>
                <a:pt x="99060" y="684276"/>
              </a:lnTo>
              <a:close/>
            </a:path>
            <a:path w="192405" h="704215">
              <a:moveTo>
                <a:pt x="99060" y="368808"/>
              </a:moveTo>
              <a:lnTo>
                <a:pt x="97536" y="370332"/>
              </a:lnTo>
              <a:lnTo>
                <a:pt x="99060" y="370332"/>
              </a:lnTo>
              <a:lnTo>
                <a:pt x="99060" y="368808"/>
              </a:lnTo>
              <a:close/>
            </a:path>
            <a:path w="192405" h="704215">
              <a:moveTo>
                <a:pt x="103631" y="367284"/>
              </a:moveTo>
              <a:lnTo>
                <a:pt x="100584" y="367284"/>
              </a:lnTo>
              <a:lnTo>
                <a:pt x="100584" y="368808"/>
              </a:lnTo>
              <a:lnTo>
                <a:pt x="103631" y="367284"/>
              </a:lnTo>
              <a:close/>
            </a:path>
            <a:path w="192405" h="704215">
              <a:moveTo>
                <a:pt x="123444" y="344424"/>
              </a:moveTo>
              <a:lnTo>
                <a:pt x="94488" y="344424"/>
              </a:lnTo>
              <a:lnTo>
                <a:pt x="96012" y="345948"/>
              </a:lnTo>
              <a:lnTo>
                <a:pt x="97536" y="345948"/>
              </a:lnTo>
              <a:lnTo>
                <a:pt x="100584" y="347472"/>
              </a:lnTo>
              <a:lnTo>
                <a:pt x="109728" y="350520"/>
              </a:lnTo>
              <a:lnTo>
                <a:pt x="121920" y="353568"/>
              </a:lnTo>
              <a:lnTo>
                <a:pt x="109728" y="356616"/>
              </a:lnTo>
              <a:lnTo>
                <a:pt x="100584" y="359664"/>
              </a:lnTo>
              <a:lnTo>
                <a:pt x="97536" y="361188"/>
              </a:lnTo>
              <a:lnTo>
                <a:pt x="96012" y="361188"/>
              </a:lnTo>
              <a:lnTo>
                <a:pt x="94488" y="362712"/>
              </a:lnTo>
              <a:lnTo>
                <a:pt x="121920" y="362712"/>
              </a:lnTo>
              <a:lnTo>
                <a:pt x="129539" y="361188"/>
              </a:lnTo>
              <a:lnTo>
                <a:pt x="135636" y="359664"/>
              </a:lnTo>
              <a:lnTo>
                <a:pt x="152400" y="358140"/>
              </a:lnTo>
              <a:lnTo>
                <a:pt x="188976" y="358140"/>
              </a:lnTo>
              <a:lnTo>
                <a:pt x="169164" y="356616"/>
              </a:lnTo>
              <a:lnTo>
                <a:pt x="152400" y="356616"/>
              </a:lnTo>
              <a:lnTo>
                <a:pt x="135636" y="355092"/>
              </a:lnTo>
              <a:lnTo>
                <a:pt x="128016" y="353568"/>
              </a:lnTo>
              <a:lnTo>
                <a:pt x="135636" y="352044"/>
              </a:lnTo>
              <a:lnTo>
                <a:pt x="152400" y="350520"/>
              </a:lnTo>
              <a:lnTo>
                <a:pt x="169164" y="350520"/>
              </a:lnTo>
              <a:lnTo>
                <a:pt x="188976" y="348996"/>
              </a:lnTo>
              <a:lnTo>
                <a:pt x="152400" y="348996"/>
              </a:lnTo>
              <a:lnTo>
                <a:pt x="137160" y="347472"/>
              </a:lnTo>
              <a:lnTo>
                <a:pt x="129539" y="345948"/>
              </a:lnTo>
              <a:lnTo>
                <a:pt x="123444" y="344424"/>
              </a:lnTo>
              <a:close/>
            </a:path>
            <a:path w="192405" h="704215">
              <a:moveTo>
                <a:pt x="188976" y="348996"/>
              </a:moveTo>
              <a:lnTo>
                <a:pt x="169164" y="350520"/>
              </a:lnTo>
              <a:lnTo>
                <a:pt x="152400" y="350520"/>
              </a:lnTo>
              <a:lnTo>
                <a:pt x="135636" y="352044"/>
              </a:lnTo>
              <a:lnTo>
                <a:pt x="128016" y="353568"/>
              </a:lnTo>
              <a:lnTo>
                <a:pt x="135636" y="355092"/>
              </a:lnTo>
              <a:lnTo>
                <a:pt x="152400" y="356616"/>
              </a:lnTo>
              <a:lnTo>
                <a:pt x="169164" y="356616"/>
              </a:lnTo>
              <a:lnTo>
                <a:pt x="188976" y="358140"/>
              </a:lnTo>
              <a:lnTo>
                <a:pt x="188976" y="348996"/>
              </a:lnTo>
              <a:close/>
            </a:path>
            <a:path w="192405" h="704215">
              <a:moveTo>
                <a:pt x="190500" y="348996"/>
              </a:moveTo>
              <a:lnTo>
                <a:pt x="188976" y="348996"/>
              </a:lnTo>
              <a:lnTo>
                <a:pt x="188976" y="358140"/>
              </a:lnTo>
              <a:lnTo>
                <a:pt x="190500" y="358140"/>
              </a:lnTo>
              <a:lnTo>
                <a:pt x="192024" y="355092"/>
              </a:lnTo>
              <a:lnTo>
                <a:pt x="192024" y="352044"/>
              </a:lnTo>
              <a:lnTo>
                <a:pt x="190500" y="348996"/>
              </a:lnTo>
              <a:close/>
            </a:path>
            <a:path w="192405" h="704215">
              <a:moveTo>
                <a:pt x="89916" y="19812"/>
              </a:moveTo>
              <a:lnTo>
                <a:pt x="89916" y="338328"/>
              </a:lnTo>
              <a:lnTo>
                <a:pt x="91440" y="341376"/>
              </a:lnTo>
              <a:lnTo>
                <a:pt x="91440" y="342900"/>
              </a:lnTo>
              <a:lnTo>
                <a:pt x="92964" y="344424"/>
              </a:lnTo>
              <a:lnTo>
                <a:pt x="117348" y="344424"/>
              </a:lnTo>
              <a:lnTo>
                <a:pt x="111252" y="342900"/>
              </a:lnTo>
              <a:lnTo>
                <a:pt x="106680" y="341376"/>
              </a:lnTo>
              <a:lnTo>
                <a:pt x="103632" y="339852"/>
              </a:lnTo>
              <a:lnTo>
                <a:pt x="100584" y="339852"/>
              </a:lnTo>
              <a:lnTo>
                <a:pt x="97536" y="336804"/>
              </a:lnTo>
              <a:lnTo>
                <a:pt x="99060" y="336804"/>
              </a:lnTo>
              <a:lnTo>
                <a:pt x="99060" y="21336"/>
              </a:lnTo>
              <a:lnTo>
                <a:pt x="91440" y="21336"/>
              </a:lnTo>
              <a:lnTo>
                <a:pt x="89916" y="19812"/>
              </a:lnTo>
              <a:close/>
            </a:path>
            <a:path w="192405" h="704215">
              <a:moveTo>
                <a:pt x="100584" y="338328"/>
              </a:moveTo>
              <a:lnTo>
                <a:pt x="100584" y="339852"/>
              </a:lnTo>
              <a:lnTo>
                <a:pt x="103632" y="339852"/>
              </a:lnTo>
              <a:lnTo>
                <a:pt x="100584" y="338328"/>
              </a:lnTo>
              <a:close/>
            </a:path>
            <a:path w="192405" h="704215">
              <a:moveTo>
                <a:pt x="99060" y="336804"/>
              </a:moveTo>
              <a:lnTo>
                <a:pt x="97536" y="336804"/>
              </a:lnTo>
              <a:lnTo>
                <a:pt x="99060" y="338328"/>
              </a:lnTo>
              <a:lnTo>
                <a:pt x="99060" y="336804"/>
              </a:lnTo>
              <a:close/>
            </a:path>
            <a:path w="192405" h="704215">
              <a:moveTo>
                <a:pt x="92964" y="12192"/>
              </a:moveTo>
              <a:lnTo>
                <a:pt x="65532" y="12192"/>
              </a:lnTo>
              <a:lnTo>
                <a:pt x="77724" y="15240"/>
              </a:lnTo>
              <a:lnTo>
                <a:pt x="82296" y="16764"/>
              </a:lnTo>
              <a:lnTo>
                <a:pt x="85344" y="18288"/>
              </a:lnTo>
              <a:lnTo>
                <a:pt x="88392" y="18288"/>
              </a:lnTo>
              <a:lnTo>
                <a:pt x="91440" y="21336"/>
              </a:lnTo>
              <a:lnTo>
                <a:pt x="99060" y="21336"/>
              </a:lnTo>
              <a:lnTo>
                <a:pt x="99060" y="19812"/>
              </a:lnTo>
              <a:lnTo>
                <a:pt x="97536" y="18288"/>
              </a:lnTo>
              <a:lnTo>
                <a:pt x="97536" y="15240"/>
              </a:lnTo>
              <a:lnTo>
                <a:pt x="96012" y="13716"/>
              </a:lnTo>
              <a:lnTo>
                <a:pt x="94488" y="13716"/>
              </a:lnTo>
              <a:lnTo>
                <a:pt x="92964" y="12192"/>
              </a:lnTo>
              <a:close/>
            </a:path>
            <a:path w="192405" h="704215">
              <a:moveTo>
                <a:pt x="19812" y="0"/>
              </a:moveTo>
              <a:lnTo>
                <a:pt x="0" y="0"/>
              </a:lnTo>
              <a:lnTo>
                <a:pt x="0" y="7620"/>
              </a:lnTo>
              <a:lnTo>
                <a:pt x="19812" y="9144"/>
              </a:lnTo>
              <a:lnTo>
                <a:pt x="36576" y="9144"/>
              </a:lnTo>
              <a:lnTo>
                <a:pt x="51816" y="10668"/>
              </a:lnTo>
              <a:lnTo>
                <a:pt x="59436" y="12192"/>
              </a:lnTo>
              <a:lnTo>
                <a:pt x="91440" y="12192"/>
              </a:lnTo>
              <a:lnTo>
                <a:pt x="88392" y="10668"/>
              </a:lnTo>
              <a:lnTo>
                <a:pt x="79248" y="7620"/>
              </a:lnTo>
              <a:lnTo>
                <a:pt x="67056" y="4572"/>
              </a:lnTo>
              <a:lnTo>
                <a:pt x="60960" y="4572"/>
              </a:lnTo>
              <a:lnTo>
                <a:pt x="53340" y="3048"/>
              </a:lnTo>
              <a:lnTo>
                <a:pt x="19812" y="0"/>
              </a:lnTo>
              <a:close/>
            </a:path>
          </a:pathLst>
        </a:custGeom>
        <a:solidFill>
          <a:srgbClr val="497DBA"/>
        </a:solidFill>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Users\IT-infomation\AppData\Local\Microsoft\Windows\Temporary%20Internet%20Files\Content.IE5\7JP70EBH\&#12414;&#12378;&#12371;&#12371;&#12363;&#12425;&#12288;22&#24180;&#24230;%20(version%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31185;&#30740;&#36027;\&#9733;&#20132;&#20184;&#20869;&#23450;&#12539;&#27770;&#23450;&#19968;&#35239;\H22%20&#20132;&#20184;&#20869;&#23450;%20&#27770;&#23450;&#19968;&#3523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X:\&#31185;&#30740;&#36027;\&#9733;&#20132;&#20184;&#20869;&#23450;&#12539;&#27770;&#23450;&#19968;&#35239;\H23%20&#20132;&#20184;&#20869;&#23450;%20&#27770;&#23450;&#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本入力"/>
      <sheetName val="寄附講座(分割請求)"/>
      <sheetName val="奨学寄附金(チェック用）"/>
      <sheetName val="教員マスタ"/>
    </sheetNames>
    <sheetDataSet>
      <sheetData sheetId="0" refreshError="1"/>
      <sheetData sheetId="1" refreshError="1"/>
      <sheetData sheetId="2" refreshError="1"/>
      <sheetData sheetId="3" refreshError="1">
        <row r="1">
          <cell r="A1" t="str">
            <v>代表者</v>
          </cell>
          <cell r="B1" t="str">
            <v>所属</v>
          </cell>
          <cell r="C1" t="str">
            <v>所属２</v>
          </cell>
          <cell r="D1" t="str">
            <v>役職</v>
          </cell>
        </row>
        <row r="2">
          <cell r="A2" t="str">
            <v>佐藤　信裕</v>
          </cell>
          <cell r="B2" t="str">
            <v>国際総合科学研究科</v>
          </cell>
          <cell r="C2" t="str">
            <v>基盤科学コース</v>
          </cell>
          <cell r="D2" t="str">
            <v>教授</v>
          </cell>
        </row>
        <row r="3">
          <cell r="A3" t="str">
            <v>柴田　悟一</v>
          </cell>
          <cell r="B3" t="str">
            <v>国際総合科学研究科</v>
          </cell>
          <cell r="C3" t="str">
            <v>（八景キャンパス）</v>
          </cell>
          <cell r="D3" t="str">
            <v>教授</v>
          </cell>
        </row>
        <row r="4">
          <cell r="A4" t="str">
            <v>小島　謙一</v>
          </cell>
          <cell r="B4" t="str">
            <v>国際総合科学研究科</v>
          </cell>
          <cell r="C4" t="str">
            <v>基盤科学コース</v>
          </cell>
          <cell r="D4" t="str">
            <v>客員教授</v>
          </cell>
        </row>
        <row r="5">
          <cell r="A5" t="str">
            <v>池澤　善郎</v>
          </cell>
          <cell r="B5" t="str">
            <v>医学研究科</v>
          </cell>
          <cell r="C5" t="str">
            <v>皮膚科学</v>
          </cell>
          <cell r="D5" t="str">
            <v>教授</v>
          </cell>
        </row>
        <row r="6">
          <cell r="A6" t="str">
            <v>北村　均</v>
          </cell>
          <cell r="B6" t="str">
            <v>医学研究科</v>
          </cell>
          <cell r="C6" t="str">
            <v>病態病理学</v>
          </cell>
          <cell r="D6" t="str">
            <v>教授</v>
          </cell>
        </row>
        <row r="7">
          <cell r="A7" t="str">
            <v>藤田　浄秀</v>
          </cell>
          <cell r="B7" t="str">
            <v>医学研究科</v>
          </cell>
          <cell r="C7" t="str">
            <v>口腔外科学</v>
          </cell>
          <cell r="D7" t="str">
            <v>教授</v>
          </cell>
        </row>
        <row r="8">
          <cell r="A8" t="str">
            <v>玉木　伸和</v>
          </cell>
          <cell r="B8" t="str">
            <v>国際総合科学研究科</v>
          </cell>
          <cell r="C8" t="str">
            <v>人間科学コース</v>
          </cell>
          <cell r="D8" t="str">
            <v>教授</v>
          </cell>
        </row>
        <row r="9">
          <cell r="A9" t="str">
            <v>重田　諭吉</v>
          </cell>
          <cell r="B9" t="str">
            <v>国際総合科学研究科</v>
          </cell>
          <cell r="C9" t="str">
            <v>基盤科学コース</v>
          </cell>
          <cell r="D9" t="str">
            <v>教授</v>
          </cell>
        </row>
        <row r="10">
          <cell r="A10" t="str">
            <v>谷嶋　二三男</v>
          </cell>
          <cell r="B10" t="str">
            <v>都市社会文化研究科</v>
          </cell>
          <cell r="C10" t="str">
            <v>人間科学コース</v>
          </cell>
          <cell r="D10" t="str">
            <v>教授</v>
          </cell>
        </row>
        <row r="11">
          <cell r="A11" t="str">
            <v>佐々木　一郎</v>
          </cell>
          <cell r="B11" t="str">
            <v>国際総合科学研究科</v>
          </cell>
          <cell r="C11" t="str">
            <v>（八景キャンパス）</v>
          </cell>
          <cell r="D11" t="str">
            <v>教授</v>
          </cell>
        </row>
        <row r="12">
          <cell r="A12" t="str">
            <v>今井　信二</v>
          </cell>
          <cell r="B12" t="str">
            <v>研究推進センター</v>
          </cell>
          <cell r="C12">
            <v>2</v>
          </cell>
        </row>
        <row r="13">
          <cell r="A13" t="str">
            <v>安瀬　正紀</v>
          </cell>
          <cell r="B13" t="str">
            <v>市民総合医療センター</v>
          </cell>
          <cell r="C13" t="str">
            <v>熱傷センター</v>
          </cell>
          <cell r="D13" t="str">
            <v>助教授</v>
          </cell>
        </row>
        <row r="14">
          <cell r="A14" t="str">
            <v>藤野　次雄</v>
          </cell>
          <cell r="B14" t="str">
            <v>国際総合科学研究科</v>
          </cell>
          <cell r="C14" t="str">
            <v>国際経営コース</v>
          </cell>
          <cell r="D14" t="str">
            <v>教授</v>
          </cell>
        </row>
        <row r="15">
          <cell r="A15" t="str">
            <v>奥田　研爾</v>
          </cell>
          <cell r="B15" t="str">
            <v>医学研究科</v>
          </cell>
          <cell r="C15" t="str">
            <v>微生物学</v>
          </cell>
          <cell r="D15" t="str">
            <v>教授</v>
          </cell>
        </row>
        <row r="16">
          <cell r="A16" t="str">
            <v>村松　茂</v>
          </cell>
          <cell r="B16" t="str">
            <v>国際総合科学研究科</v>
          </cell>
          <cell r="C16" t="str">
            <v>人間科学コース</v>
          </cell>
          <cell r="D16" t="str">
            <v>教授</v>
          </cell>
        </row>
        <row r="17">
          <cell r="A17" t="str">
            <v>千賀　重義</v>
          </cell>
          <cell r="B17" t="str">
            <v>国際総合科学研究科</v>
          </cell>
          <cell r="C17" t="str">
            <v>政策経営コース</v>
          </cell>
          <cell r="D17" t="str">
            <v>教授</v>
          </cell>
        </row>
        <row r="18">
          <cell r="A18" t="str">
            <v>渡部　節子</v>
          </cell>
          <cell r="B18" t="str">
            <v>医学研究科</v>
          </cell>
          <cell r="C18" t="str">
            <v>成人看護学</v>
          </cell>
          <cell r="D18" t="str">
            <v>教授</v>
          </cell>
        </row>
        <row r="19">
          <cell r="A19" t="str">
            <v>岡崎　薫</v>
          </cell>
          <cell r="B19" t="str">
            <v>市民総合医療センター</v>
          </cell>
          <cell r="C19" t="str">
            <v>麻酔科</v>
          </cell>
          <cell r="D19" t="str">
            <v>准教授</v>
          </cell>
        </row>
        <row r="20">
          <cell r="A20" t="str">
            <v>窪田　吉信</v>
          </cell>
          <cell r="B20" t="str">
            <v>医学研究科</v>
          </cell>
          <cell r="C20" t="str">
            <v>泌尿器科学</v>
          </cell>
          <cell r="D20" t="str">
            <v>教授</v>
          </cell>
        </row>
        <row r="21">
          <cell r="A21" t="str">
            <v>大村　進</v>
          </cell>
          <cell r="B21" t="str">
            <v>市民総合医療センター</v>
          </cell>
          <cell r="C21" t="str">
            <v>歯科・口腔外科・矯正歯科</v>
          </cell>
          <cell r="D21" t="str">
            <v>准教授</v>
          </cell>
        </row>
        <row r="22">
          <cell r="A22" t="str">
            <v>杤久保　修</v>
          </cell>
          <cell r="B22" t="str">
            <v>医学研究科</v>
          </cell>
          <cell r="C22" t="str">
            <v>社会予防医学</v>
          </cell>
          <cell r="D22" t="str">
            <v>特任教授</v>
          </cell>
        </row>
        <row r="23">
          <cell r="A23" t="str">
            <v>三谷　邦明</v>
          </cell>
          <cell r="B23" t="str">
            <v>国際総合科学研究科</v>
          </cell>
          <cell r="C23" t="str">
            <v>（八景キャンパス）</v>
          </cell>
          <cell r="D23" t="str">
            <v>教授</v>
          </cell>
        </row>
        <row r="24">
          <cell r="B24" t="str">
            <v>附属病院</v>
          </cell>
          <cell r="C24" t="str">
            <v>臨床検査部</v>
          </cell>
          <cell r="D24" t="str">
            <v>准教授</v>
          </cell>
        </row>
        <row r="25">
          <cell r="A25" t="str">
            <v>金子　文夫</v>
          </cell>
          <cell r="B25" t="str">
            <v>国際総合科学研究科</v>
          </cell>
          <cell r="C25" t="str">
            <v>国際文化創造コース</v>
          </cell>
          <cell r="D25" t="str">
            <v>教授</v>
          </cell>
        </row>
        <row r="26">
          <cell r="A26" t="str">
            <v>笹隈　哲夫</v>
          </cell>
          <cell r="B26" t="str">
            <v>国際総合科学研究科</v>
          </cell>
          <cell r="C26" t="str">
            <v>（木原生物学研究所）</v>
          </cell>
          <cell r="D26" t="str">
            <v>教授</v>
          </cell>
        </row>
        <row r="27">
          <cell r="A27" t="str">
            <v>望月　桂</v>
          </cell>
          <cell r="B27" t="str">
            <v>国際総合科学研究科</v>
          </cell>
          <cell r="C27" t="str">
            <v>基盤科学コース</v>
          </cell>
          <cell r="D27" t="str">
            <v>教授</v>
          </cell>
        </row>
        <row r="28">
          <cell r="A28" t="str">
            <v>藤山　嘉夫</v>
          </cell>
          <cell r="B28" t="str">
            <v>国際総合科学研究科</v>
          </cell>
          <cell r="C28" t="str">
            <v>人間科学コース</v>
          </cell>
          <cell r="D28" t="str">
            <v>教授</v>
          </cell>
        </row>
        <row r="29">
          <cell r="A29" t="str">
            <v>五嶋　良郎</v>
          </cell>
          <cell r="B29" t="str">
            <v>医学研究科</v>
          </cell>
          <cell r="C29" t="str">
            <v>薬理学</v>
          </cell>
          <cell r="D29" t="str">
            <v>教授</v>
          </cell>
        </row>
        <row r="30">
          <cell r="A30" t="str">
            <v>奥田　裕之</v>
          </cell>
          <cell r="B30" t="str">
            <v>研究推進センター</v>
          </cell>
          <cell r="C30">
            <v>1</v>
          </cell>
        </row>
        <row r="31">
          <cell r="A31" t="str">
            <v>杉山　貢</v>
          </cell>
          <cell r="B31" t="str">
            <v>市民総合医療センター</v>
          </cell>
          <cell r="C31" t="str">
            <v>高度救命救急センター</v>
          </cell>
          <cell r="D31" t="str">
            <v>教授</v>
          </cell>
        </row>
        <row r="32">
          <cell r="A32" t="str">
            <v>安藤　富男</v>
          </cell>
          <cell r="B32" t="str">
            <v>医学研究科</v>
          </cell>
          <cell r="D32" t="str">
            <v>客員研究員</v>
          </cell>
        </row>
        <row r="33">
          <cell r="A33" t="str">
            <v>吉岡　直人</v>
          </cell>
          <cell r="B33" t="str">
            <v>国際総合科学研究科</v>
          </cell>
          <cell r="C33" t="str">
            <v>国際文化・理学部</v>
          </cell>
          <cell r="D33" t="str">
            <v>教授</v>
          </cell>
        </row>
        <row r="34">
          <cell r="A34" t="str">
            <v>蟻川　謙太郎</v>
          </cell>
          <cell r="B34" t="str">
            <v>国際総合科学研究科</v>
          </cell>
          <cell r="C34" t="str">
            <v>（八景キャンパス）</v>
          </cell>
        </row>
        <row r="35">
          <cell r="A35" t="str">
            <v>山口　修</v>
          </cell>
          <cell r="B35" t="str">
            <v>市民総合医療センター</v>
          </cell>
          <cell r="C35" t="str">
            <v>集中治療部</v>
          </cell>
          <cell r="D35" t="str">
            <v>准教授</v>
          </cell>
        </row>
        <row r="36">
          <cell r="A36" t="str">
            <v>榊原　徹</v>
          </cell>
          <cell r="B36" t="str">
            <v>国際総合科学研究科</v>
          </cell>
          <cell r="C36" t="str">
            <v>基盤科学コース</v>
          </cell>
          <cell r="D36" t="str">
            <v>教授</v>
          </cell>
        </row>
        <row r="37">
          <cell r="A37" t="str">
            <v>井元　清隆</v>
          </cell>
          <cell r="B37" t="str">
            <v>市民総合医療センター</v>
          </cell>
          <cell r="C37" t="str">
            <v>心臓血管センター</v>
          </cell>
          <cell r="D37" t="str">
            <v>教授</v>
          </cell>
        </row>
        <row r="38">
          <cell r="A38" t="str">
            <v>野村　明美</v>
          </cell>
          <cell r="B38" t="str">
            <v>医学研究科</v>
          </cell>
          <cell r="C38" t="str">
            <v>基礎看護学</v>
          </cell>
          <cell r="D38" t="str">
            <v>准教授</v>
          </cell>
        </row>
        <row r="39">
          <cell r="A39" t="str">
            <v>小山　秀機</v>
          </cell>
          <cell r="B39" t="str">
            <v>国際総合科学研究科</v>
          </cell>
          <cell r="C39" t="str">
            <v>生物工学</v>
          </cell>
          <cell r="D39" t="str">
            <v>教授</v>
          </cell>
        </row>
        <row r="40">
          <cell r="A40" t="str">
            <v>田中　一朗</v>
          </cell>
          <cell r="B40" t="str">
            <v>国際総合科学研究科</v>
          </cell>
          <cell r="C40" t="str">
            <v>環境生命コース</v>
          </cell>
          <cell r="D40" t="str">
            <v>教授</v>
          </cell>
        </row>
        <row r="41">
          <cell r="A41" t="str">
            <v>只腰　親和</v>
          </cell>
          <cell r="B41" t="str">
            <v>国際総合科学研究科</v>
          </cell>
          <cell r="C41" t="str">
            <v>政策経営コース</v>
          </cell>
          <cell r="D41" t="str">
            <v>教授</v>
          </cell>
        </row>
        <row r="42">
          <cell r="A42" t="str">
            <v>丸山　宏</v>
          </cell>
          <cell r="B42" t="str">
            <v>国際総合科学研究科</v>
          </cell>
          <cell r="C42" t="str">
            <v>国際経営コース</v>
          </cell>
          <cell r="D42" t="str">
            <v>教授</v>
          </cell>
        </row>
        <row r="43">
          <cell r="A43" t="str">
            <v>竹林　茂生</v>
          </cell>
          <cell r="B43" t="str">
            <v>市民総合医療センター</v>
          </cell>
          <cell r="C43" t="str">
            <v>放射線部</v>
          </cell>
          <cell r="D43" t="str">
            <v>教授</v>
          </cell>
        </row>
        <row r="44">
          <cell r="A44" t="str">
            <v>梅村　敏</v>
          </cell>
          <cell r="B44" t="str">
            <v>医学研究科</v>
          </cell>
          <cell r="C44" t="str">
            <v>循環器・腎臓内科学</v>
          </cell>
          <cell r="D44" t="str">
            <v>教授</v>
          </cell>
        </row>
        <row r="45">
          <cell r="A45" t="str">
            <v>青木　一郎</v>
          </cell>
          <cell r="B45" t="str">
            <v>医学研究科</v>
          </cell>
          <cell r="C45" t="str">
            <v>分子病理学</v>
          </cell>
          <cell r="D45" t="str">
            <v>教授</v>
          </cell>
        </row>
        <row r="46">
          <cell r="A46" t="str">
            <v>高橋　寛人</v>
          </cell>
          <cell r="B46" t="str">
            <v>国際総合科学研究科</v>
          </cell>
          <cell r="C46" t="str">
            <v>人間科学コース</v>
          </cell>
          <cell r="D46" t="str">
            <v>教授</v>
          </cell>
        </row>
        <row r="47">
          <cell r="A47" t="str">
            <v>田中　克明</v>
          </cell>
          <cell r="B47" t="str">
            <v>市民総合医療センター</v>
          </cell>
          <cell r="C47" t="str">
            <v>臨床研究推進センター</v>
          </cell>
          <cell r="D47" t="str">
            <v>教授</v>
          </cell>
        </row>
        <row r="48">
          <cell r="A48" t="str">
            <v>平原　史樹</v>
          </cell>
          <cell r="B48" t="str">
            <v>医学研究科</v>
          </cell>
          <cell r="C48" t="str">
            <v>産婦人科学</v>
          </cell>
          <cell r="D48" t="str">
            <v>教授</v>
          </cell>
        </row>
        <row r="49">
          <cell r="A49" t="str">
            <v>野口　和美</v>
          </cell>
          <cell r="B49" t="str">
            <v>市民総合医療センター</v>
          </cell>
          <cell r="C49" t="str">
            <v>泌尿器・腎移植科</v>
          </cell>
          <cell r="D49" t="str">
            <v>教授</v>
          </cell>
        </row>
        <row r="50">
          <cell r="A50" t="str">
            <v>木内　吉寛</v>
          </cell>
          <cell r="B50" t="str">
            <v>医学研究科</v>
          </cell>
          <cell r="C50" t="str">
            <v>実験動物医学</v>
          </cell>
          <cell r="D50" t="str">
            <v>准教授</v>
          </cell>
        </row>
        <row r="51">
          <cell r="A51" t="str">
            <v>横田　俊平</v>
          </cell>
          <cell r="B51" t="str">
            <v>医学研究科</v>
          </cell>
          <cell r="C51" t="str">
            <v>小児科学</v>
          </cell>
          <cell r="D51" t="str">
            <v>教授</v>
          </cell>
        </row>
        <row r="52">
          <cell r="A52" t="str">
            <v>宮島　栄治</v>
          </cell>
          <cell r="B52" t="str">
            <v>市民総合医療センター</v>
          </cell>
          <cell r="C52" t="str">
            <v>臨床検査部</v>
          </cell>
          <cell r="D52" t="str">
            <v>教授</v>
          </cell>
        </row>
        <row r="53">
          <cell r="A53" t="str">
            <v>木村　一雄</v>
          </cell>
          <cell r="B53" t="str">
            <v>市民総合医療センター</v>
          </cell>
          <cell r="C53" t="str">
            <v>心臓血管センター</v>
          </cell>
          <cell r="D53" t="str">
            <v>教授</v>
          </cell>
        </row>
        <row r="54">
          <cell r="A54" t="str">
            <v>宮崎　香</v>
          </cell>
          <cell r="B54" t="str">
            <v>国際総合科学研究科</v>
          </cell>
          <cell r="C54" t="str">
            <v>細胞生物学</v>
          </cell>
          <cell r="D54" t="str">
            <v>教授</v>
          </cell>
        </row>
        <row r="55">
          <cell r="A55" t="str">
            <v>澤田　元</v>
          </cell>
          <cell r="B55" t="str">
            <v>医学研究科</v>
          </cell>
          <cell r="C55" t="str">
            <v>組織学</v>
          </cell>
          <cell r="D55" t="str">
            <v>教授</v>
          </cell>
        </row>
        <row r="56">
          <cell r="A56" t="str">
            <v>長嶋　洋治</v>
          </cell>
          <cell r="B56" t="str">
            <v>医学研究科</v>
          </cell>
          <cell r="C56" t="str">
            <v>分子病理学</v>
          </cell>
          <cell r="D56" t="str">
            <v>准教授</v>
          </cell>
        </row>
        <row r="57">
          <cell r="A57" t="str">
            <v>白石　高章</v>
          </cell>
          <cell r="B57" t="str">
            <v>国際総合科学研究科</v>
          </cell>
          <cell r="C57" t="str">
            <v>数学グループ</v>
          </cell>
          <cell r="D57" t="str">
            <v>教授</v>
          </cell>
        </row>
        <row r="58">
          <cell r="A58" t="str">
            <v>西村　善文</v>
          </cell>
          <cell r="B58" t="str">
            <v>生命ナノシステム科学研究科</v>
          </cell>
          <cell r="C58" t="str">
            <v>機能科学</v>
          </cell>
          <cell r="D58" t="str">
            <v>教授</v>
          </cell>
        </row>
        <row r="59">
          <cell r="A59" t="str">
            <v>加藤　武</v>
          </cell>
          <cell r="B59" t="str">
            <v>国際総合科学研究科</v>
          </cell>
          <cell r="C59" t="str">
            <v>（八景キャンパス）</v>
          </cell>
        </row>
        <row r="60">
          <cell r="A60" t="str">
            <v>荒谷　康昭</v>
          </cell>
          <cell r="B60" t="str">
            <v>国際総合科学研究科</v>
          </cell>
          <cell r="C60" t="str">
            <v>環境生命コース</v>
          </cell>
          <cell r="D60" t="str">
            <v>教授</v>
          </cell>
        </row>
        <row r="61">
          <cell r="A61" t="str">
            <v>筑丸　寛</v>
          </cell>
          <cell r="B61" t="str">
            <v>医学研究科</v>
          </cell>
          <cell r="C61" t="str">
            <v>口腔外科学</v>
          </cell>
          <cell r="D61" t="str">
            <v>助教</v>
          </cell>
        </row>
        <row r="62">
          <cell r="A62" t="str">
            <v>高橋　恒男</v>
          </cell>
          <cell r="B62" t="str">
            <v>市民総合医療センター</v>
          </cell>
          <cell r="C62" t="str">
            <v>総合周産期母子医療センター</v>
          </cell>
          <cell r="D62" t="str">
            <v>教授</v>
          </cell>
        </row>
        <row r="63">
          <cell r="A63" t="str">
            <v>石川　利之</v>
          </cell>
          <cell r="B63" t="str">
            <v>附属病院</v>
          </cell>
          <cell r="C63" t="str">
            <v>CCU</v>
          </cell>
          <cell r="D63" t="str">
            <v>准教授</v>
          </cell>
        </row>
        <row r="64">
          <cell r="A64" t="str">
            <v>篠崎　一英</v>
          </cell>
          <cell r="B64" t="str">
            <v>国際総合科学研究科</v>
          </cell>
          <cell r="C64" t="str">
            <v>基盤科学コース</v>
          </cell>
          <cell r="D64" t="str">
            <v>教授</v>
          </cell>
        </row>
        <row r="65">
          <cell r="A65" t="str">
            <v>舩橋　利也</v>
          </cell>
          <cell r="B65" t="str">
            <v>医学研究科</v>
          </cell>
          <cell r="C65" t="str">
            <v>生理学</v>
          </cell>
          <cell r="D65" t="str">
            <v>准教授</v>
          </cell>
        </row>
        <row r="66">
          <cell r="A66" t="str">
            <v>城武　昇一</v>
          </cell>
          <cell r="B66" t="str">
            <v>医学研究科</v>
          </cell>
          <cell r="C66" t="str">
            <v>薬効学</v>
          </cell>
          <cell r="D66" t="str">
            <v>准教授</v>
          </cell>
        </row>
        <row r="67">
          <cell r="A67" t="str">
            <v>水落　和也</v>
          </cell>
          <cell r="B67" t="str">
            <v>附属病院</v>
          </cell>
          <cell r="C67" t="str">
            <v>リハビリテーション科</v>
          </cell>
          <cell r="D67" t="str">
            <v>准教授</v>
          </cell>
        </row>
        <row r="68">
          <cell r="A68" t="str">
            <v>相原　雄幸</v>
          </cell>
          <cell r="B68" t="str">
            <v>市民総合医療センター</v>
          </cell>
          <cell r="C68" t="str">
            <v>小児総合医療センター</v>
          </cell>
          <cell r="D68" t="str">
            <v>准教授</v>
          </cell>
        </row>
        <row r="69">
          <cell r="A69" t="str">
            <v>蓮沼　仰嗣</v>
          </cell>
          <cell r="B69" t="str">
            <v>国際総合科学研究科</v>
          </cell>
          <cell r="C69" t="str">
            <v>細胞遺伝学</v>
          </cell>
          <cell r="D69" t="str">
            <v>教授</v>
          </cell>
        </row>
        <row r="70">
          <cell r="A70" t="str">
            <v>橘　勝</v>
          </cell>
          <cell r="B70" t="str">
            <v>生命ナノシステム科学研究科</v>
          </cell>
          <cell r="C70" t="str">
            <v>基盤科学コース</v>
          </cell>
          <cell r="D70" t="str">
            <v>教授</v>
          </cell>
        </row>
        <row r="71">
          <cell r="A71" t="str">
            <v>野一色　泰晴</v>
          </cell>
          <cell r="B71" t="str">
            <v>医学研究科</v>
          </cell>
          <cell r="C71" t="str">
            <v>人工臓器科学</v>
          </cell>
          <cell r="D71" t="str">
            <v>特任教授</v>
          </cell>
        </row>
        <row r="72">
          <cell r="A72" t="str">
            <v>古川　政樹</v>
          </cell>
          <cell r="B72" t="str">
            <v>市民総合医療センター</v>
          </cell>
          <cell r="C72" t="str">
            <v>医療情報部</v>
          </cell>
          <cell r="D72" t="str">
            <v>教授</v>
          </cell>
        </row>
        <row r="73">
          <cell r="A73" t="str">
            <v>大野　茂男</v>
          </cell>
          <cell r="B73" t="str">
            <v>医学研究科</v>
          </cell>
          <cell r="C73" t="str">
            <v>分子生物学</v>
          </cell>
          <cell r="D73" t="str">
            <v>教授</v>
          </cell>
        </row>
        <row r="74">
          <cell r="A74" t="str">
            <v>石ヶ坪　良明</v>
          </cell>
          <cell r="B74" t="str">
            <v>医学研究科</v>
          </cell>
          <cell r="C74" t="str">
            <v>免疫・血液・呼吸器内科学</v>
          </cell>
          <cell r="D74" t="str">
            <v>教授</v>
          </cell>
        </row>
        <row r="75">
          <cell r="A75" t="str">
            <v>佃　守</v>
          </cell>
          <cell r="B75" t="str">
            <v>医学研究科</v>
          </cell>
          <cell r="C75" t="str">
            <v>耳鼻咽喉科・頭頸部外科学</v>
          </cell>
          <cell r="D75" t="str">
            <v>教授</v>
          </cell>
        </row>
        <row r="76">
          <cell r="A76" t="str">
            <v>竹内　良平</v>
          </cell>
          <cell r="B76" t="str">
            <v>医学研究科</v>
          </cell>
          <cell r="C76" t="str">
            <v>運動器病態学</v>
          </cell>
          <cell r="D76" t="str">
            <v>准教授</v>
          </cell>
        </row>
        <row r="77">
          <cell r="A77" t="str">
            <v>満田　年宏</v>
          </cell>
          <cell r="B77" t="str">
            <v>附属病院</v>
          </cell>
          <cell r="C77" t="str">
            <v>感染制御部</v>
          </cell>
          <cell r="D77" t="str">
            <v>准教授</v>
          </cell>
        </row>
        <row r="78">
          <cell r="A78" t="str">
            <v>安田　元</v>
          </cell>
          <cell r="B78" t="str">
            <v>市民総合医療センター</v>
          </cell>
          <cell r="C78" t="str">
            <v>腎臓内科</v>
          </cell>
          <cell r="D78" t="str">
            <v>准教授</v>
          </cell>
        </row>
        <row r="79">
          <cell r="A79" t="str">
            <v>平井　秀一</v>
          </cell>
          <cell r="B79" t="str">
            <v>医学研究科</v>
          </cell>
          <cell r="C79" t="str">
            <v>分子生物学</v>
          </cell>
          <cell r="D79" t="str">
            <v>准教授</v>
          </cell>
        </row>
        <row r="80">
          <cell r="A80" t="str">
            <v>中條　祐介</v>
          </cell>
          <cell r="B80" t="str">
            <v>国際総合科学研究科</v>
          </cell>
          <cell r="C80" t="str">
            <v>国際経営コース</v>
          </cell>
          <cell r="D80" t="str">
            <v>教授</v>
          </cell>
        </row>
        <row r="81">
          <cell r="A81" t="str">
            <v>山田　俊治</v>
          </cell>
          <cell r="B81" t="str">
            <v>国際総合科学研究科</v>
          </cell>
          <cell r="C81" t="str">
            <v>国際文化創造コース</v>
          </cell>
          <cell r="D81" t="str">
            <v>教授</v>
          </cell>
        </row>
        <row r="82">
          <cell r="A82" t="str">
            <v>浮田　徹嗣</v>
          </cell>
          <cell r="B82" t="str">
            <v>国際総合科学研究科</v>
          </cell>
          <cell r="C82" t="str">
            <v>人間科学コース</v>
          </cell>
          <cell r="D82" t="str">
            <v>准教授</v>
          </cell>
        </row>
        <row r="83">
          <cell r="A83" t="str">
            <v>南　陸彦</v>
          </cell>
          <cell r="B83" t="str">
            <v>医学研究科</v>
          </cell>
          <cell r="C83" t="str">
            <v>免疫学</v>
          </cell>
          <cell r="D83" t="str">
            <v>教授</v>
          </cell>
        </row>
        <row r="84">
          <cell r="A84" t="str">
            <v>塚田　秀行</v>
          </cell>
          <cell r="B84" t="str">
            <v>国際総合科学研究科</v>
          </cell>
          <cell r="C84" t="str">
            <v>基盤科学コース</v>
          </cell>
          <cell r="D84" t="str">
            <v>教授</v>
          </cell>
        </row>
        <row r="85">
          <cell r="A85" t="str">
            <v>山本　勇夫</v>
          </cell>
          <cell r="B85" t="str">
            <v>医学研究科</v>
          </cell>
          <cell r="C85" t="str">
            <v>脳神経外科学</v>
          </cell>
          <cell r="D85" t="str">
            <v>教授</v>
          </cell>
        </row>
        <row r="86">
          <cell r="A86" t="str">
            <v>嶋田　紘</v>
          </cell>
          <cell r="B86" t="str">
            <v>医学研究科</v>
          </cell>
          <cell r="C86" t="str">
            <v>消化器・腫瘍外科学</v>
          </cell>
          <cell r="D86" t="str">
            <v>教授</v>
          </cell>
        </row>
        <row r="87">
          <cell r="A87" t="str">
            <v>今田　敏夫</v>
          </cell>
          <cell r="B87" t="str">
            <v>附属病院</v>
          </cell>
          <cell r="C87" t="str">
            <v>病院長補佐</v>
          </cell>
          <cell r="D87" t="str">
            <v>教授</v>
          </cell>
        </row>
        <row r="88">
          <cell r="A88" t="str">
            <v>渡會　伸治</v>
          </cell>
          <cell r="B88" t="str">
            <v>附属病院</v>
          </cell>
          <cell r="C88" t="str">
            <v>消化器・腫瘍外科学</v>
          </cell>
          <cell r="D88" t="str">
            <v>教授</v>
          </cell>
        </row>
        <row r="89">
          <cell r="A89" t="str">
            <v>鈴木　範行</v>
          </cell>
          <cell r="B89" t="str">
            <v>市民総合医療センター</v>
          </cell>
          <cell r="C89" t="str">
            <v>高度救命救急センター</v>
          </cell>
          <cell r="D89" t="str">
            <v>准教授</v>
          </cell>
        </row>
        <row r="90">
          <cell r="A90" t="str">
            <v>菅野　洋</v>
          </cell>
          <cell r="B90" t="str">
            <v>医学研究科</v>
          </cell>
          <cell r="C90" t="str">
            <v>脳神経外科学</v>
          </cell>
          <cell r="D90" t="str">
            <v>准教授</v>
          </cell>
        </row>
        <row r="91">
          <cell r="A91" t="str">
            <v>三浦　惠</v>
          </cell>
          <cell r="B91" t="str">
            <v>医学研究科</v>
          </cell>
          <cell r="C91" t="str">
            <v>RI研究センター</v>
          </cell>
          <cell r="D91" t="str">
            <v>准教授</v>
          </cell>
        </row>
        <row r="92">
          <cell r="A92" t="str">
            <v>黒岩　義之</v>
          </cell>
          <cell r="B92" t="str">
            <v>医学研究科</v>
          </cell>
          <cell r="C92" t="str">
            <v>神経内科学・脳卒中医学</v>
          </cell>
          <cell r="D92" t="str">
            <v>教授</v>
          </cell>
        </row>
        <row r="93">
          <cell r="A93" t="str">
            <v>中山　孝</v>
          </cell>
          <cell r="B93" t="str">
            <v>医学研究科</v>
          </cell>
          <cell r="C93" t="str">
            <v>生化学</v>
          </cell>
          <cell r="D93" t="str">
            <v>准教授</v>
          </cell>
        </row>
        <row r="94">
          <cell r="A94" t="str">
            <v>随　清遠</v>
          </cell>
          <cell r="B94" t="str">
            <v>国際総合科学研究科</v>
          </cell>
          <cell r="C94" t="str">
            <v>国際経営コース</v>
          </cell>
          <cell r="D94" t="str">
            <v>教授</v>
          </cell>
        </row>
        <row r="95">
          <cell r="A95" t="str">
            <v>齋藤　知行</v>
          </cell>
          <cell r="B95" t="str">
            <v>医学研究科</v>
          </cell>
          <cell r="C95" t="str">
            <v>運動器病態学</v>
          </cell>
          <cell r="D95" t="str">
            <v>教授</v>
          </cell>
        </row>
        <row r="96">
          <cell r="A96" t="str">
            <v>利野　靖</v>
          </cell>
          <cell r="B96" t="str">
            <v>医学研究科</v>
          </cell>
          <cell r="C96" t="str">
            <v>外科治療学</v>
          </cell>
          <cell r="D96" t="str">
            <v>准教授</v>
          </cell>
        </row>
        <row r="97">
          <cell r="A97" t="str">
            <v>市川　靖史</v>
          </cell>
          <cell r="B97" t="str">
            <v>医学研究科</v>
          </cell>
          <cell r="C97" t="str">
            <v>臨床腫瘍科学</v>
          </cell>
          <cell r="D97" t="str">
            <v>准教授</v>
          </cell>
        </row>
        <row r="98">
          <cell r="A98" t="str">
            <v>住田　晋一</v>
          </cell>
          <cell r="B98" t="str">
            <v>市民総合医療センター</v>
          </cell>
          <cell r="C98" t="str">
            <v>臨床検査部</v>
          </cell>
          <cell r="D98" t="str">
            <v>准教授</v>
          </cell>
        </row>
        <row r="99">
          <cell r="A99" t="str">
            <v>住友　みどり</v>
          </cell>
          <cell r="B99" t="str">
            <v>附属病院</v>
          </cell>
          <cell r="C99" t="str">
            <v>臨床検査部</v>
          </cell>
          <cell r="D99" t="str">
            <v>助教</v>
          </cell>
        </row>
        <row r="100">
          <cell r="A100" t="str">
            <v>斎藤　紀文</v>
          </cell>
          <cell r="B100" t="str">
            <v>市民総合医療センター</v>
          </cell>
          <cell r="C100" t="str">
            <v>内視鏡室</v>
          </cell>
          <cell r="D100" t="str">
            <v>助教授</v>
          </cell>
        </row>
        <row r="101">
          <cell r="A101" t="str">
            <v>矢尾　正祐</v>
          </cell>
          <cell r="B101" t="str">
            <v>医学研究科</v>
          </cell>
          <cell r="C101" t="str">
            <v>泌尿器科学</v>
          </cell>
          <cell r="D101" t="str">
            <v>准教授</v>
          </cell>
        </row>
        <row r="102">
          <cell r="A102" t="str">
            <v>足立　典隆</v>
          </cell>
          <cell r="B102" t="str">
            <v>国際総合科学研究科</v>
          </cell>
          <cell r="C102" t="str">
            <v>環境生命コース</v>
          </cell>
          <cell r="D102" t="str">
            <v>教授</v>
          </cell>
        </row>
        <row r="103">
          <cell r="A103" t="str">
            <v>伊藤　典彦</v>
          </cell>
          <cell r="B103" t="str">
            <v>医学研究科</v>
          </cell>
          <cell r="C103" t="str">
            <v>眼科学</v>
          </cell>
          <cell r="D103" t="str">
            <v>助教</v>
          </cell>
        </row>
        <row r="104">
          <cell r="A104" t="str">
            <v>鈴木　厚</v>
          </cell>
          <cell r="B104" t="str">
            <v>医学研究科</v>
          </cell>
          <cell r="C104" t="str">
            <v>分子生物学</v>
          </cell>
          <cell r="D104" t="str">
            <v>准教授</v>
          </cell>
        </row>
        <row r="105">
          <cell r="A105" t="str">
            <v>美津島　大</v>
          </cell>
          <cell r="B105" t="str">
            <v>医学研究科</v>
          </cell>
          <cell r="C105" t="str">
            <v>生理学</v>
          </cell>
          <cell r="D105" t="str">
            <v>准教授</v>
          </cell>
        </row>
        <row r="106">
          <cell r="A106" t="str">
            <v>山中　正二</v>
          </cell>
          <cell r="B106" t="str">
            <v>附属病院</v>
          </cell>
          <cell r="C106" t="str">
            <v>病理部</v>
          </cell>
          <cell r="D106" t="str">
            <v>准教授</v>
          </cell>
        </row>
        <row r="107">
          <cell r="A107" t="str">
            <v>國崎　主税</v>
          </cell>
          <cell r="B107" t="str">
            <v>市民総合医療センター</v>
          </cell>
          <cell r="C107" t="str">
            <v>消化器病センター</v>
          </cell>
          <cell r="D107" t="str">
            <v>教授</v>
          </cell>
        </row>
        <row r="108">
          <cell r="A108" t="str">
            <v>青木　伸二郎</v>
          </cell>
          <cell r="B108" t="str">
            <v>市民総合医療センター</v>
          </cell>
          <cell r="C108" t="str">
            <v>歯科・口腔外科・矯正歯科</v>
          </cell>
          <cell r="D108" t="str">
            <v>准教授</v>
          </cell>
        </row>
        <row r="109">
          <cell r="A109" t="str">
            <v>宮下　明</v>
          </cell>
          <cell r="B109" t="str">
            <v>市民総合医療センター</v>
          </cell>
          <cell r="C109" t="str">
            <v>呼吸器病センター</v>
          </cell>
          <cell r="D109" t="str">
            <v>準教授</v>
          </cell>
        </row>
        <row r="110">
          <cell r="A110" t="str">
            <v>上村　博司</v>
          </cell>
          <cell r="B110" t="str">
            <v>附属病院</v>
          </cell>
          <cell r="C110" t="str">
            <v>結石破砕室</v>
          </cell>
          <cell r="D110" t="str">
            <v>准教授</v>
          </cell>
        </row>
        <row r="111">
          <cell r="A111" t="str">
            <v>石川　孝</v>
          </cell>
          <cell r="B111" t="str">
            <v>市民総合医療センター</v>
          </cell>
          <cell r="C111" t="str">
            <v>乳腺・甲状腺外科</v>
          </cell>
          <cell r="D111" t="str">
            <v>准教授</v>
          </cell>
        </row>
        <row r="112">
          <cell r="A112" t="str">
            <v>門之園　一明</v>
          </cell>
          <cell r="B112" t="str">
            <v>市民総合医療センター</v>
          </cell>
          <cell r="C112" t="str">
            <v>眼科</v>
          </cell>
          <cell r="D112" t="str">
            <v>教授</v>
          </cell>
        </row>
        <row r="113">
          <cell r="A113" t="str">
            <v>鮎沢　大</v>
          </cell>
          <cell r="B113" t="str">
            <v>国際総合科学研究科</v>
          </cell>
          <cell r="C113" t="str">
            <v>生物化学</v>
          </cell>
          <cell r="D113" t="str">
            <v>教授</v>
          </cell>
        </row>
        <row r="114">
          <cell r="A114" t="str">
            <v>平野　久</v>
          </cell>
          <cell r="B114" t="str">
            <v>国際総合科学研究科</v>
          </cell>
          <cell r="C114" t="str">
            <v>相関科学</v>
          </cell>
          <cell r="D114" t="str">
            <v>教授</v>
          </cell>
        </row>
        <row r="115">
          <cell r="A115" t="str">
            <v>大関　泰裕</v>
          </cell>
          <cell r="B115" t="str">
            <v>国際総合科学研究科</v>
          </cell>
          <cell r="C115" t="str">
            <v>環境生命コース</v>
          </cell>
          <cell r="D115" t="str">
            <v>教授</v>
          </cell>
        </row>
        <row r="116">
          <cell r="A116" t="str">
            <v>梶原　康宏</v>
          </cell>
          <cell r="B116" t="str">
            <v>国際総合科学研究科</v>
          </cell>
          <cell r="C116" t="str">
            <v>基盤科学コース</v>
          </cell>
          <cell r="D116" t="str">
            <v>教授</v>
          </cell>
        </row>
        <row r="117">
          <cell r="A117" t="str">
            <v>坂田　勝巳</v>
          </cell>
          <cell r="B117" t="str">
            <v>市民総合医療センター</v>
          </cell>
          <cell r="C117" t="str">
            <v>脳神経外科</v>
          </cell>
          <cell r="D117" t="str">
            <v>准教授</v>
          </cell>
        </row>
        <row r="118">
          <cell r="A118" t="str">
            <v>荻野　伊知朗</v>
          </cell>
          <cell r="B118" t="str">
            <v>市民総合医療センター</v>
          </cell>
          <cell r="C118" t="str">
            <v>放射線科</v>
          </cell>
          <cell r="D118" t="str">
            <v>准教授</v>
          </cell>
        </row>
        <row r="119">
          <cell r="A119" t="str">
            <v>東　昌市</v>
          </cell>
          <cell r="B119" t="str">
            <v>国際総合科学研究科</v>
          </cell>
          <cell r="C119" t="str">
            <v>細胞生物学</v>
          </cell>
          <cell r="D119" t="str">
            <v>助教</v>
          </cell>
        </row>
        <row r="120">
          <cell r="A120" t="str">
            <v>藤井　道彦</v>
          </cell>
          <cell r="B120" t="str">
            <v>国際総合科学研究科</v>
          </cell>
          <cell r="C120" t="str">
            <v>環境生命コース</v>
          </cell>
          <cell r="D120" t="str">
            <v>准教授</v>
          </cell>
        </row>
        <row r="121">
          <cell r="A121" t="str">
            <v>佐々木　圭吾</v>
          </cell>
          <cell r="B121" t="str">
            <v>国際総合科学研究科</v>
          </cell>
          <cell r="C121" t="str">
            <v>（八景キャンパス）</v>
          </cell>
          <cell r="D121" t="str">
            <v>助教授</v>
          </cell>
        </row>
        <row r="122">
          <cell r="A122" t="str">
            <v>平井　和恵</v>
          </cell>
          <cell r="B122" t="str">
            <v>医学研究科</v>
          </cell>
          <cell r="C122" t="str">
            <v>成人看護学</v>
          </cell>
          <cell r="D122" t="str">
            <v>准教授</v>
          </cell>
        </row>
        <row r="123">
          <cell r="A123" t="str">
            <v>永岑　三千輝</v>
          </cell>
          <cell r="B123" t="str">
            <v>国際総合科学研究科</v>
          </cell>
          <cell r="C123" t="str">
            <v>国際文化創造コース</v>
          </cell>
          <cell r="D123" t="str">
            <v>教授</v>
          </cell>
        </row>
        <row r="124">
          <cell r="A124" t="str">
            <v>三枝　洋之</v>
          </cell>
          <cell r="B124" t="str">
            <v>国際総合科学研究科</v>
          </cell>
          <cell r="C124" t="str">
            <v>基盤科学コース</v>
          </cell>
          <cell r="D124" t="str">
            <v>教授</v>
          </cell>
        </row>
        <row r="125">
          <cell r="A125" t="str">
            <v>佐藤　衛</v>
          </cell>
          <cell r="B125" t="str">
            <v>国際総合科学研究科</v>
          </cell>
          <cell r="C125" t="str">
            <v>構造科学</v>
          </cell>
          <cell r="D125" t="str">
            <v>教授</v>
          </cell>
        </row>
        <row r="126">
          <cell r="A126" t="str">
            <v>田中　邦哉</v>
          </cell>
          <cell r="B126" t="str">
            <v>医学研究科</v>
          </cell>
          <cell r="C126" t="str">
            <v>消化器・腫瘍外科学</v>
          </cell>
          <cell r="D126" t="str">
            <v>准教授</v>
          </cell>
        </row>
        <row r="127">
          <cell r="A127" t="str">
            <v>高橋　竜哉</v>
          </cell>
          <cell r="B127" t="str">
            <v>市民総合医療センター</v>
          </cell>
          <cell r="C127" t="str">
            <v>神経内科</v>
          </cell>
          <cell r="D127" t="str">
            <v>准教授</v>
          </cell>
        </row>
        <row r="128">
          <cell r="A128" t="str">
            <v>菊池　信行</v>
          </cell>
          <cell r="B128" t="str">
            <v>市民総合医療センター</v>
          </cell>
          <cell r="C128" t="str">
            <v>小児総合医療センター</v>
          </cell>
          <cell r="D128" t="str">
            <v>准教授</v>
          </cell>
        </row>
        <row r="129">
          <cell r="A129" t="str">
            <v>相原　道子</v>
          </cell>
          <cell r="B129" t="str">
            <v>附属病院</v>
          </cell>
          <cell r="C129" t="str">
            <v>皮膚科</v>
          </cell>
          <cell r="D129" t="str">
            <v>教授</v>
          </cell>
        </row>
        <row r="130">
          <cell r="A130" t="str">
            <v>船越　健悟</v>
          </cell>
          <cell r="B130" t="str">
            <v>医学研究科</v>
          </cell>
          <cell r="C130" t="str">
            <v>神経解剖学</v>
          </cell>
          <cell r="D130" t="str">
            <v>教授</v>
          </cell>
        </row>
        <row r="131">
          <cell r="A131" t="str">
            <v>佐々　英徳</v>
          </cell>
          <cell r="B131" t="str">
            <v>国際総合科学研究科</v>
          </cell>
          <cell r="C131" t="str">
            <v>（木原生物学研究所）</v>
          </cell>
          <cell r="D131" t="str">
            <v>助手</v>
          </cell>
        </row>
        <row r="132">
          <cell r="A132" t="str">
            <v>藤井　正一</v>
          </cell>
          <cell r="B132" t="str">
            <v>市民総合医療センター</v>
          </cell>
          <cell r="C132" t="str">
            <v>消化器病センター</v>
          </cell>
          <cell r="D132" t="str">
            <v>准教授</v>
          </cell>
        </row>
        <row r="133">
          <cell r="A133" t="str">
            <v>和田　秀文</v>
          </cell>
          <cell r="B133" t="str">
            <v>医学研究科</v>
          </cell>
          <cell r="C133" t="str">
            <v>皮膚科学</v>
          </cell>
          <cell r="D133" t="str">
            <v>准教授</v>
          </cell>
        </row>
        <row r="134">
          <cell r="A134" t="str">
            <v>佐藤　友美</v>
          </cell>
          <cell r="B134" t="str">
            <v>国際総合科学研究科</v>
          </cell>
          <cell r="C134" t="str">
            <v>環境生命コース</v>
          </cell>
          <cell r="D134" t="str">
            <v>准教授</v>
          </cell>
        </row>
        <row r="135">
          <cell r="A135" t="str">
            <v>本多　尚</v>
          </cell>
          <cell r="B135" t="str">
            <v>国際総合科学研究科</v>
          </cell>
          <cell r="C135" t="str">
            <v>基盤科学コース</v>
          </cell>
          <cell r="D135" t="str">
            <v>准教授</v>
          </cell>
        </row>
        <row r="136">
          <cell r="A136" t="str">
            <v>廣田　全男</v>
          </cell>
          <cell r="B136" t="str">
            <v>国際総合科学研究科</v>
          </cell>
          <cell r="C136" t="str">
            <v>ヨコハマ起業戦略コース</v>
          </cell>
          <cell r="D136" t="str">
            <v>教授</v>
          </cell>
        </row>
        <row r="137">
          <cell r="A137" t="str">
            <v>石川　文也</v>
          </cell>
          <cell r="B137" t="str">
            <v>国際総合科学研究科</v>
          </cell>
          <cell r="C137" t="str">
            <v>国際文化創造コース</v>
          </cell>
          <cell r="D137" t="str">
            <v>准教授</v>
          </cell>
        </row>
        <row r="138">
          <cell r="A138" t="str">
            <v>小出　康弘</v>
          </cell>
          <cell r="B138" t="str">
            <v>市民総合医療センター</v>
          </cell>
          <cell r="C138" t="str">
            <v>麻酔科</v>
          </cell>
          <cell r="D138" t="str">
            <v>准教授</v>
          </cell>
        </row>
        <row r="139">
          <cell r="A139" t="str">
            <v>戸谷　義幸</v>
          </cell>
          <cell r="B139" t="str">
            <v>附属病院</v>
          </cell>
          <cell r="C139" t="str">
            <v>血液浄化センター</v>
          </cell>
          <cell r="D139" t="str">
            <v>准教授</v>
          </cell>
        </row>
        <row r="140">
          <cell r="A140" t="str">
            <v>森脇　義弘</v>
          </cell>
          <cell r="B140" t="str">
            <v>市民総合医療センター</v>
          </cell>
          <cell r="C140" t="str">
            <v>高度救命救急センター</v>
          </cell>
          <cell r="D140" t="str">
            <v>准教授</v>
          </cell>
        </row>
        <row r="141">
          <cell r="A141" t="str">
            <v>石川　義弘</v>
          </cell>
          <cell r="B141" t="str">
            <v>医学研究科</v>
          </cell>
          <cell r="C141" t="str">
            <v>循環制御医学</v>
          </cell>
          <cell r="D141" t="str">
            <v>教授</v>
          </cell>
        </row>
        <row r="142">
          <cell r="A142" t="str">
            <v>秋山　浩利</v>
          </cell>
          <cell r="B142" t="str">
            <v>医学研究科</v>
          </cell>
          <cell r="C142" t="str">
            <v>消化器・腫瘍外科学</v>
          </cell>
          <cell r="D142" t="str">
            <v>准教授</v>
          </cell>
        </row>
        <row r="143">
          <cell r="A143" t="str">
            <v>前川　二郎</v>
          </cell>
          <cell r="B143" t="str">
            <v>附属病院</v>
          </cell>
          <cell r="C143" t="str">
            <v>形成外科</v>
          </cell>
          <cell r="D143" t="str">
            <v>准教授</v>
          </cell>
        </row>
        <row r="144">
          <cell r="A144" t="str">
            <v>藤澤　信</v>
          </cell>
          <cell r="B144" t="str">
            <v>市民総合医療センター</v>
          </cell>
          <cell r="C144" t="str">
            <v>血液内科</v>
          </cell>
          <cell r="D144" t="str">
            <v>准教授</v>
          </cell>
        </row>
        <row r="145">
          <cell r="A145" t="str">
            <v>茶木　修</v>
          </cell>
          <cell r="B145" t="str">
            <v>医学研究科</v>
          </cell>
          <cell r="C145" t="str">
            <v>産婦人科学</v>
          </cell>
          <cell r="D145" t="str">
            <v>准教授</v>
          </cell>
        </row>
        <row r="146">
          <cell r="A146" t="str">
            <v>結城　瑛子</v>
          </cell>
          <cell r="B146" t="str">
            <v>医学研究科</v>
          </cell>
          <cell r="C146" t="str">
            <v>小児看護学</v>
          </cell>
          <cell r="D146" t="str">
            <v>教授</v>
          </cell>
        </row>
        <row r="147">
          <cell r="A147" t="str">
            <v>川名　一朗</v>
          </cell>
          <cell r="B147" t="str">
            <v>附属病院</v>
          </cell>
          <cell r="C147" t="str">
            <v>消化器内科</v>
          </cell>
          <cell r="D147" t="str">
            <v>准教授</v>
          </cell>
        </row>
        <row r="148">
          <cell r="A148" t="str">
            <v>小川　毅彦</v>
          </cell>
          <cell r="B148" t="str">
            <v>医学研究科</v>
          </cell>
          <cell r="C148" t="str">
            <v>泌尿器科学</v>
          </cell>
          <cell r="D148" t="str">
            <v>准教授</v>
          </cell>
        </row>
        <row r="149">
          <cell r="A149" t="str">
            <v>川崎　博史</v>
          </cell>
          <cell r="B149" t="str">
            <v>国際総合科学研究科</v>
          </cell>
          <cell r="C149" t="str">
            <v>相関科学</v>
          </cell>
          <cell r="D149" t="str">
            <v>准教授</v>
          </cell>
        </row>
        <row r="150">
          <cell r="A150" t="str">
            <v>木原　実</v>
          </cell>
          <cell r="B150" t="str">
            <v>医学研究科</v>
          </cell>
          <cell r="C150" t="str">
            <v>循環器・腎臓内科学</v>
          </cell>
          <cell r="D150" t="str">
            <v>講師</v>
          </cell>
        </row>
        <row r="151">
          <cell r="A151" t="str">
            <v>矢澤　卓也</v>
          </cell>
          <cell r="B151" t="str">
            <v>医学研究科</v>
          </cell>
          <cell r="C151" t="str">
            <v>病態病理学</v>
          </cell>
          <cell r="D151" t="str">
            <v>准教授</v>
          </cell>
        </row>
        <row r="152">
          <cell r="A152" t="str">
            <v>高梨　吉則</v>
          </cell>
          <cell r="B152" t="str">
            <v>医学研究科</v>
          </cell>
          <cell r="C152" t="str">
            <v>外科治療学</v>
          </cell>
          <cell r="D152" t="str">
            <v>教授</v>
          </cell>
        </row>
        <row r="153">
          <cell r="A153" t="str">
            <v>岡村　淳</v>
          </cell>
          <cell r="B153" t="str">
            <v>市民総合医療センター</v>
          </cell>
          <cell r="C153" t="str">
            <v>内分泌・糖尿病内科</v>
          </cell>
          <cell r="D153" t="str">
            <v>准教授</v>
          </cell>
        </row>
        <row r="154">
          <cell r="A154" t="str">
            <v>上田　敦久</v>
          </cell>
          <cell r="B154" t="str">
            <v>附属病院</v>
          </cell>
          <cell r="C154" t="str">
            <v>リウマチ・血液・感染症内科</v>
          </cell>
          <cell r="D154" t="str">
            <v>准教授</v>
          </cell>
        </row>
        <row r="155">
          <cell r="A155" t="str">
            <v>大野　滋</v>
          </cell>
          <cell r="B155" t="str">
            <v>市民総合医療センター</v>
          </cell>
          <cell r="C155" t="str">
            <v>リウマチ膠原病センター</v>
          </cell>
          <cell r="D155" t="str">
            <v>准教授</v>
          </cell>
        </row>
        <row r="156">
          <cell r="A156" t="str">
            <v>沓名　伸介</v>
          </cell>
          <cell r="B156" t="str">
            <v>国際総合科学研究科</v>
          </cell>
          <cell r="C156" t="str">
            <v>環境生命コース</v>
          </cell>
          <cell r="D156" t="str">
            <v>准教授</v>
          </cell>
        </row>
        <row r="157">
          <cell r="A157" t="str">
            <v>塩田　肇</v>
          </cell>
          <cell r="B157" t="str">
            <v>国際総合科学研究科</v>
          </cell>
          <cell r="C157" t="str">
            <v>環境生命コース</v>
          </cell>
          <cell r="D157" t="str">
            <v>准教授</v>
          </cell>
        </row>
        <row r="158">
          <cell r="A158" t="str">
            <v>柿崎　一郎</v>
          </cell>
          <cell r="B158" t="str">
            <v>国際総合科学研究科</v>
          </cell>
          <cell r="C158" t="str">
            <v>国際文化創造コース</v>
          </cell>
          <cell r="D158" t="str">
            <v>准教授</v>
          </cell>
        </row>
        <row r="159">
          <cell r="A159" t="str">
            <v>唐　亮</v>
          </cell>
          <cell r="B159" t="str">
            <v>国際総合科学研究科</v>
          </cell>
          <cell r="C159" t="str">
            <v>（八景キャンパス）</v>
          </cell>
          <cell r="D159" t="str">
            <v>助教授</v>
          </cell>
        </row>
        <row r="160">
          <cell r="A160" t="str">
            <v>平和　伸仁</v>
          </cell>
          <cell r="B160" t="str">
            <v>市民総合医療センター</v>
          </cell>
          <cell r="C160" t="str">
            <v>血液浄化療法部</v>
          </cell>
          <cell r="D160" t="str">
            <v>准教授</v>
          </cell>
        </row>
        <row r="161">
          <cell r="A161" t="str">
            <v>小田原　俊成</v>
          </cell>
          <cell r="B161" t="str">
            <v>市民総合医療センター</v>
          </cell>
          <cell r="C161" t="str">
            <v>精神医療センター</v>
          </cell>
          <cell r="D161" t="str">
            <v>准教授</v>
          </cell>
        </row>
        <row r="162">
          <cell r="A162" t="str">
            <v>河西　千秋</v>
          </cell>
          <cell r="B162" t="str">
            <v>医学研究科</v>
          </cell>
          <cell r="C162" t="str">
            <v>精神医学</v>
          </cell>
          <cell r="D162" t="str">
            <v>准教授</v>
          </cell>
        </row>
        <row r="163">
          <cell r="A163" t="str">
            <v>田口　享秀</v>
          </cell>
          <cell r="B163" t="str">
            <v>附属病院</v>
          </cell>
          <cell r="C163" t="str">
            <v>耳鼻いんこう科</v>
          </cell>
          <cell r="D163" t="str">
            <v>准教授</v>
          </cell>
        </row>
        <row r="164">
          <cell r="A164" t="str">
            <v>根本　明宜</v>
          </cell>
          <cell r="B164" t="str">
            <v>医学研究科</v>
          </cell>
          <cell r="C164" t="str">
            <v>医療情報学</v>
          </cell>
          <cell r="D164" t="str">
            <v>准教授</v>
          </cell>
        </row>
        <row r="165">
          <cell r="A165" t="str">
            <v>菊地　尚久</v>
          </cell>
          <cell r="B165" t="str">
            <v>附属病院</v>
          </cell>
          <cell r="C165" t="str">
            <v>リハビリテーション科</v>
          </cell>
          <cell r="D165" t="str">
            <v>准教授</v>
          </cell>
        </row>
        <row r="166">
          <cell r="A166" t="str">
            <v>榊原　秀也</v>
          </cell>
          <cell r="B166" t="str">
            <v>医学研究科</v>
          </cell>
          <cell r="C166" t="str">
            <v>産婦人科学</v>
          </cell>
          <cell r="D166" t="str">
            <v>准教授</v>
          </cell>
        </row>
        <row r="167">
          <cell r="A167" t="str">
            <v>島田　勝</v>
          </cell>
          <cell r="B167" t="str">
            <v>医学研究科</v>
          </cell>
          <cell r="C167" t="str">
            <v>微生物学</v>
          </cell>
          <cell r="D167" t="str">
            <v>准教授</v>
          </cell>
        </row>
        <row r="168">
          <cell r="A168" t="str">
            <v>山川　正</v>
          </cell>
          <cell r="B168" t="str">
            <v>市民総合医療センター</v>
          </cell>
          <cell r="C168" t="str">
            <v>内分泌・糖尿病内科</v>
          </cell>
          <cell r="D168" t="str">
            <v>准教授</v>
          </cell>
        </row>
        <row r="169">
          <cell r="A169" t="str">
            <v>岩本　眞理</v>
          </cell>
          <cell r="B169" t="str">
            <v>附属病院</v>
          </cell>
          <cell r="C169" t="str">
            <v>心臓血管外科</v>
          </cell>
          <cell r="D169" t="str">
            <v>准教授</v>
          </cell>
        </row>
        <row r="170">
          <cell r="A170" t="str">
            <v>倉橋　清泰</v>
          </cell>
          <cell r="B170" t="str">
            <v>医学研究科</v>
          </cell>
          <cell r="C170" t="str">
            <v>麻酔科学</v>
          </cell>
          <cell r="D170" t="str">
            <v>准教授</v>
          </cell>
        </row>
        <row r="171">
          <cell r="A171" t="str">
            <v>堺　温哉</v>
          </cell>
          <cell r="B171" t="str">
            <v>医学研究科</v>
          </cell>
          <cell r="C171" t="str">
            <v>遺伝学</v>
          </cell>
          <cell r="D171" t="str">
            <v>助教</v>
          </cell>
        </row>
        <row r="172">
          <cell r="A172" t="str">
            <v>小川　賢一</v>
          </cell>
          <cell r="B172" t="str">
            <v>附属病院</v>
          </cell>
          <cell r="C172" t="str">
            <v>緩和医療部（麻酔科）</v>
          </cell>
          <cell r="D172" t="str">
            <v>准教授</v>
          </cell>
        </row>
        <row r="173">
          <cell r="A173" t="str">
            <v>高橋　一夫</v>
          </cell>
          <cell r="B173" t="str">
            <v>医学研究科</v>
          </cell>
          <cell r="C173" t="str">
            <v>皮膚科学</v>
          </cell>
          <cell r="D173" t="str">
            <v>准教授</v>
          </cell>
        </row>
        <row r="174">
          <cell r="A174" t="str">
            <v>斎藤　真理</v>
          </cell>
          <cell r="B174" t="str">
            <v>市民総合医療センター</v>
          </cell>
          <cell r="C174" t="str">
            <v>化学療法・緩和ケア部</v>
          </cell>
          <cell r="D174" t="str">
            <v>准教授</v>
          </cell>
        </row>
        <row r="175">
          <cell r="A175" t="str">
            <v>中井川　昇</v>
          </cell>
          <cell r="B175" t="str">
            <v>附属病院</v>
          </cell>
          <cell r="C175" t="str">
            <v>泌尿器科</v>
          </cell>
          <cell r="D175" t="str">
            <v>准教授</v>
          </cell>
        </row>
        <row r="176">
          <cell r="A176" t="str">
            <v>高橋　隆幸</v>
          </cell>
          <cell r="B176" t="str">
            <v>国際総合科学研究科</v>
          </cell>
          <cell r="C176" t="str">
            <v>国際経営コース</v>
          </cell>
          <cell r="D176" t="str">
            <v>准教授</v>
          </cell>
        </row>
        <row r="177">
          <cell r="A177" t="str">
            <v>小野寺　淳</v>
          </cell>
          <cell r="B177" t="str">
            <v>国際総合科学研究科</v>
          </cell>
          <cell r="C177" t="str">
            <v>ヨコハマ起業戦略コース</v>
          </cell>
          <cell r="D177" t="str">
            <v>教授</v>
          </cell>
        </row>
        <row r="178">
          <cell r="A178" t="str">
            <v>中島　淳</v>
          </cell>
          <cell r="B178" t="str">
            <v>附属病院</v>
          </cell>
          <cell r="C178" t="str">
            <v>消化器内科</v>
          </cell>
          <cell r="D178" t="str">
            <v>教授</v>
          </cell>
        </row>
        <row r="179">
          <cell r="A179" t="str">
            <v>宮城　悦子</v>
          </cell>
          <cell r="B179" t="str">
            <v>附属病院</v>
          </cell>
          <cell r="C179" t="str">
            <v>化学療法センター</v>
          </cell>
          <cell r="D179" t="str">
            <v>准教授</v>
          </cell>
        </row>
        <row r="180">
          <cell r="A180" t="str">
            <v>齋藤　和男</v>
          </cell>
          <cell r="B180" t="str">
            <v>市民総合医療センター</v>
          </cell>
          <cell r="C180" t="str">
            <v>泌尿器・腎移植科</v>
          </cell>
          <cell r="D180" t="str">
            <v>准教授</v>
          </cell>
        </row>
        <row r="181">
          <cell r="A181" t="str">
            <v>大村　素子</v>
          </cell>
          <cell r="B181" t="str">
            <v>医学研究科</v>
          </cell>
          <cell r="C181" t="str">
            <v>放射線医学</v>
          </cell>
          <cell r="D181" t="str">
            <v>准教授</v>
          </cell>
        </row>
        <row r="182">
          <cell r="A182" t="str">
            <v>松本　健吾</v>
          </cell>
          <cell r="B182" t="str">
            <v>国際総合科学研究科</v>
          </cell>
          <cell r="C182" t="str">
            <v>数学グループ</v>
          </cell>
          <cell r="D182" t="str">
            <v>准教授</v>
          </cell>
        </row>
        <row r="183">
          <cell r="A183" t="str">
            <v>竹村　剛一</v>
          </cell>
          <cell r="B183" t="str">
            <v>国際総合科学研究科</v>
          </cell>
          <cell r="C183" t="str">
            <v>数学グループ</v>
          </cell>
          <cell r="D183" t="str">
            <v>助教</v>
          </cell>
        </row>
        <row r="184">
          <cell r="A184" t="str">
            <v>伊師　英之</v>
          </cell>
          <cell r="B184" t="str">
            <v>国際総合科学研究科</v>
          </cell>
          <cell r="C184" t="str">
            <v>（八景キャンパス）</v>
          </cell>
          <cell r="D184" t="str">
            <v>助手</v>
          </cell>
        </row>
        <row r="185">
          <cell r="A185" t="str">
            <v>佐藤　雄一郎</v>
          </cell>
          <cell r="B185" t="str">
            <v>医学研究科</v>
          </cell>
        </row>
        <row r="186">
          <cell r="A186" t="str">
            <v>持田　勇一</v>
          </cell>
          <cell r="B186" t="str">
            <v>市民総合医療センター</v>
          </cell>
          <cell r="C186" t="str">
            <v>リウマチ膠原病センター</v>
          </cell>
          <cell r="D186" t="str">
            <v>准教授</v>
          </cell>
        </row>
        <row r="187">
          <cell r="A187" t="str">
            <v>寺田　正次</v>
          </cell>
          <cell r="B187" t="str">
            <v>附属病院</v>
          </cell>
          <cell r="C187" t="str">
            <v>心臓血管外科</v>
          </cell>
          <cell r="D187" t="str">
            <v>退職</v>
          </cell>
        </row>
        <row r="188">
          <cell r="A188" t="str">
            <v>橋本　廸生</v>
          </cell>
          <cell r="B188" t="str">
            <v>附属病院</v>
          </cell>
          <cell r="C188" t="str">
            <v>安全管理指導者</v>
          </cell>
          <cell r="D188" t="str">
            <v>教授</v>
          </cell>
        </row>
        <row r="189">
          <cell r="A189" t="str">
            <v>林　しん治</v>
          </cell>
          <cell r="B189" t="str">
            <v>国際総合科学研究科</v>
          </cell>
          <cell r="C189" t="str">
            <v>（八景キャンパス）</v>
          </cell>
          <cell r="D189" t="str">
            <v>教授</v>
          </cell>
        </row>
        <row r="190">
          <cell r="A190" t="str">
            <v>鳥飼　勝行</v>
          </cell>
          <cell r="B190" t="str">
            <v>市民総合医療センター</v>
          </cell>
          <cell r="C190" t="str">
            <v>形成外科</v>
          </cell>
          <cell r="D190" t="str">
            <v>教授</v>
          </cell>
        </row>
        <row r="191">
          <cell r="A191" t="str">
            <v>香取　秀明</v>
          </cell>
          <cell r="B191" t="str">
            <v>市民総合医療センター</v>
          </cell>
          <cell r="C191" t="str">
            <v>耳鼻咽喉科</v>
          </cell>
          <cell r="D191" t="str">
            <v>助手</v>
          </cell>
        </row>
        <row r="192">
          <cell r="A192" t="str">
            <v>木寺　詔紀</v>
          </cell>
          <cell r="B192" t="str">
            <v>国際総合科学研究科</v>
          </cell>
          <cell r="C192" t="str">
            <v>生命ナノシステム科学研究科</v>
          </cell>
          <cell r="D192" t="str">
            <v>教授</v>
          </cell>
        </row>
        <row r="193">
          <cell r="A193" t="str">
            <v>Ｊ．Ｒ．Ｈ　．テイム</v>
          </cell>
          <cell r="B193" t="str">
            <v>国際総合科学研究科</v>
          </cell>
          <cell r="C193" t="str">
            <v>生命ナノシステム科学研究科</v>
          </cell>
          <cell r="D193" t="str">
            <v>教授</v>
          </cell>
        </row>
        <row r="194">
          <cell r="A194" t="str">
            <v>古久保　哲朗</v>
          </cell>
          <cell r="B194" t="str">
            <v>国際総合科学研究科</v>
          </cell>
          <cell r="C194" t="str">
            <v>生命ナノシステム科学研究科</v>
          </cell>
          <cell r="D194" t="str">
            <v>教授</v>
          </cell>
        </row>
        <row r="195">
          <cell r="A195" t="str">
            <v>山田　芳嗣</v>
          </cell>
          <cell r="B195" t="str">
            <v>医学研究科</v>
          </cell>
          <cell r="C195" t="str">
            <v>麻酔科学</v>
          </cell>
          <cell r="D195" t="str">
            <v>教授</v>
          </cell>
        </row>
        <row r="196">
          <cell r="A196" t="str">
            <v>清水　敏之</v>
          </cell>
          <cell r="B196" t="str">
            <v>国際総合科学研究科</v>
          </cell>
          <cell r="C196" t="str">
            <v>生命ナノシステム科学研究科</v>
          </cell>
          <cell r="D196" t="str">
            <v>准教授</v>
          </cell>
        </row>
        <row r="197">
          <cell r="A197" t="str">
            <v>廣明　秀一</v>
          </cell>
          <cell r="B197" t="str">
            <v>国際総合科学研究科</v>
          </cell>
          <cell r="C197" t="str">
            <v>生体超分子計測科学</v>
          </cell>
          <cell r="D197" t="str">
            <v>準教授</v>
          </cell>
        </row>
        <row r="198">
          <cell r="A198" t="str">
            <v>池口　満徳</v>
          </cell>
          <cell r="B198" t="str">
            <v>国際総合科学研究科</v>
          </cell>
          <cell r="C198" t="str">
            <v>生命ナノシステム科学研究科</v>
          </cell>
          <cell r="D198" t="str">
            <v>准教授</v>
          </cell>
        </row>
        <row r="199">
          <cell r="A199" t="str">
            <v>明石　知子</v>
          </cell>
          <cell r="B199" t="str">
            <v>国際総合科学研究科</v>
          </cell>
          <cell r="C199" t="str">
            <v>生命ナノシステム科学研究科</v>
          </cell>
          <cell r="D199" t="str">
            <v>准教授</v>
          </cell>
        </row>
        <row r="200">
          <cell r="A200" t="str">
            <v>朴　三用</v>
          </cell>
          <cell r="B200" t="str">
            <v>国際総合科学研究科</v>
          </cell>
          <cell r="C200" t="str">
            <v>生命ナノシステム科学研究科</v>
          </cell>
          <cell r="D200" t="str">
            <v>教授</v>
          </cell>
        </row>
        <row r="201">
          <cell r="A201" t="str">
            <v>岩崎　博史</v>
          </cell>
          <cell r="B201" t="str">
            <v>国際総合科学研究科</v>
          </cell>
          <cell r="C201" t="str">
            <v>生命ナノシステム科学研究科</v>
          </cell>
          <cell r="D201" t="str">
            <v>教授</v>
          </cell>
        </row>
        <row r="202">
          <cell r="A202" t="str">
            <v>金子　猛</v>
          </cell>
          <cell r="B202" t="str">
            <v>市民総合医療センター</v>
          </cell>
          <cell r="C202" t="str">
            <v>呼吸器病センター</v>
          </cell>
          <cell r="D202" t="str">
            <v>教授</v>
          </cell>
        </row>
        <row r="203">
          <cell r="A203" t="str">
            <v>橋本　博</v>
          </cell>
          <cell r="B203" t="str">
            <v>国際総合科学研究科</v>
          </cell>
          <cell r="C203" t="str">
            <v>生命ナノシステム科学研究科</v>
          </cell>
          <cell r="D203" t="str">
            <v>助教</v>
          </cell>
        </row>
        <row r="204">
          <cell r="A204" t="str">
            <v>杤尾　豪人</v>
          </cell>
          <cell r="B204" t="str">
            <v>国際総合科学研究科</v>
          </cell>
          <cell r="C204" t="str">
            <v>（鶴見キャンパス）</v>
          </cell>
          <cell r="D204" t="str">
            <v>助手</v>
          </cell>
        </row>
        <row r="205">
          <cell r="A205" t="str">
            <v>藤原　友紀子</v>
          </cell>
          <cell r="B205" t="str">
            <v>医学研究科</v>
          </cell>
          <cell r="C205" t="str">
            <v>小児看護学</v>
          </cell>
          <cell r="D205" t="str">
            <v>助教</v>
          </cell>
        </row>
        <row r="206">
          <cell r="A206" t="str">
            <v>今川　智之</v>
          </cell>
          <cell r="B206" t="str">
            <v>附属病院</v>
          </cell>
          <cell r="C206" t="str">
            <v>小児科</v>
          </cell>
          <cell r="D206" t="str">
            <v>准教授</v>
          </cell>
        </row>
        <row r="207">
          <cell r="A207" t="str">
            <v>三好　康秀</v>
          </cell>
          <cell r="B207" t="str">
            <v>医学研究科</v>
          </cell>
          <cell r="C207" t="str">
            <v>泌尿器科学</v>
          </cell>
          <cell r="D207" t="str">
            <v>助教</v>
          </cell>
        </row>
        <row r="208">
          <cell r="A208" t="str">
            <v>飛川　浩治</v>
          </cell>
          <cell r="B208" t="str">
            <v>医学研究科</v>
          </cell>
          <cell r="C208" t="str">
            <v>外科治療学</v>
          </cell>
          <cell r="D208" t="str">
            <v>助手</v>
          </cell>
        </row>
        <row r="209">
          <cell r="A209" t="str">
            <v>渡邉　洋一郎</v>
          </cell>
          <cell r="B209" t="str">
            <v>市民総合医療センター</v>
          </cell>
          <cell r="C209" t="str">
            <v>眼科</v>
          </cell>
          <cell r="D209" t="str">
            <v>助教</v>
          </cell>
        </row>
        <row r="210">
          <cell r="A210" t="str">
            <v>水木　信久</v>
          </cell>
          <cell r="B210" t="str">
            <v>医学研究科</v>
          </cell>
          <cell r="C210" t="str">
            <v>眼科学</v>
          </cell>
          <cell r="D210" t="str">
            <v>教授</v>
          </cell>
        </row>
        <row r="211">
          <cell r="A211" t="str">
            <v>佐伯　美奈子</v>
          </cell>
          <cell r="B211" t="str">
            <v>附属病院</v>
          </cell>
          <cell r="C211" t="str">
            <v>麻酔科</v>
          </cell>
          <cell r="D211" t="str">
            <v>助手</v>
          </cell>
        </row>
        <row r="212">
          <cell r="A212" t="str">
            <v>高見澤　聡</v>
          </cell>
          <cell r="B212" t="str">
            <v>国際総合科学研究科</v>
          </cell>
          <cell r="C212" t="str">
            <v>基盤科学コース</v>
          </cell>
          <cell r="D212" t="str">
            <v>教授</v>
          </cell>
        </row>
        <row r="213">
          <cell r="A213" t="str">
            <v>高山　光男</v>
          </cell>
          <cell r="B213" t="str">
            <v>生命ナノシステム科学研究科</v>
          </cell>
          <cell r="C213" t="str">
            <v>基盤科学コース</v>
          </cell>
          <cell r="D213" t="str">
            <v>教授</v>
          </cell>
        </row>
        <row r="214">
          <cell r="A214" t="str">
            <v>緒方　一博</v>
          </cell>
          <cell r="B214" t="str">
            <v>医学研究科</v>
          </cell>
          <cell r="C214" t="str">
            <v>生化学</v>
          </cell>
          <cell r="D214" t="str">
            <v>教授</v>
          </cell>
        </row>
        <row r="215">
          <cell r="A215" t="str">
            <v>井上　登美夫</v>
          </cell>
          <cell r="B215" t="str">
            <v>医学研究科</v>
          </cell>
          <cell r="C215" t="str">
            <v>放射線医学</v>
          </cell>
          <cell r="D215" t="str">
            <v>教授</v>
          </cell>
        </row>
        <row r="216">
          <cell r="A216" t="str">
            <v>猪又　直子</v>
          </cell>
          <cell r="B216" t="str">
            <v>附属病院</v>
          </cell>
          <cell r="C216" t="str">
            <v>皮膚科</v>
          </cell>
          <cell r="D216" t="str">
            <v>准教授</v>
          </cell>
        </row>
        <row r="217">
          <cell r="A217" t="str">
            <v>蒲原　毅</v>
          </cell>
          <cell r="B217" t="str">
            <v>市民総合医療センター</v>
          </cell>
          <cell r="C217" t="str">
            <v>皮膚科</v>
          </cell>
          <cell r="D217" t="str">
            <v>准教授</v>
          </cell>
        </row>
        <row r="218">
          <cell r="A218" t="str">
            <v>大重　賢治</v>
          </cell>
          <cell r="B218" t="str">
            <v>医学研究科</v>
          </cell>
          <cell r="C218" t="str">
            <v>社会予防医学</v>
          </cell>
          <cell r="D218" t="str">
            <v>准教授</v>
          </cell>
        </row>
        <row r="219">
          <cell r="A219" t="str">
            <v>南沢　享</v>
          </cell>
          <cell r="B219" t="str">
            <v>医学研究科</v>
          </cell>
          <cell r="C219" t="str">
            <v>循環制御医学</v>
          </cell>
          <cell r="D219" t="str">
            <v>助教授</v>
          </cell>
        </row>
        <row r="220">
          <cell r="A220" t="str">
            <v>野嶋　俊司</v>
          </cell>
          <cell r="B220" t="str">
            <v>国際総合科学研究科</v>
          </cell>
          <cell r="C220" t="str">
            <v>基盤科学コース</v>
          </cell>
          <cell r="D220" t="str">
            <v>教授</v>
          </cell>
        </row>
        <row r="221">
          <cell r="A221" t="str">
            <v>乾　健二</v>
          </cell>
          <cell r="B221" t="str">
            <v>市民総合医療センター</v>
          </cell>
          <cell r="C221" t="str">
            <v>呼吸器病センター</v>
          </cell>
          <cell r="D221" t="str">
            <v>教授</v>
          </cell>
        </row>
        <row r="222">
          <cell r="A222" t="str">
            <v>稲垣　京輔</v>
          </cell>
          <cell r="B222" t="str">
            <v>国際総合科学研究科</v>
          </cell>
          <cell r="C222" t="str">
            <v>ヨコハマ起業戦略コース</v>
          </cell>
          <cell r="D222" t="str">
            <v>教授</v>
          </cell>
        </row>
        <row r="223">
          <cell r="A223" t="str">
            <v>柴田　典子</v>
          </cell>
          <cell r="B223" t="str">
            <v>国際総合科学研究科</v>
          </cell>
          <cell r="C223" t="str">
            <v>国際経営コース</v>
          </cell>
          <cell r="D223" t="str">
            <v>准教授</v>
          </cell>
        </row>
        <row r="224">
          <cell r="A224" t="str">
            <v>服部　紀子</v>
          </cell>
          <cell r="B224" t="str">
            <v>医学研究科</v>
          </cell>
          <cell r="C224" t="str">
            <v>老年看護学</v>
          </cell>
          <cell r="D224" t="str">
            <v>准教授</v>
          </cell>
        </row>
        <row r="225">
          <cell r="A225" t="str">
            <v>石戸谷　淳一</v>
          </cell>
          <cell r="B225" t="str">
            <v>市民総合医療センター</v>
          </cell>
          <cell r="C225" t="str">
            <v>耳鼻咽喉科</v>
          </cell>
          <cell r="D225" t="str">
            <v>教授</v>
          </cell>
        </row>
        <row r="226">
          <cell r="A226" t="str">
            <v>山田　重樹</v>
          </cell>
          <cell r="B226" t="str">
            <v>国際総合科学研究科</v>
          </cell>
          <cell r="C226" t="str">
            <v>基盤科学コース</v>
          </cell>
          <cell r="D226" t="str">
            <v>准教授</v>
          </cell>
        </row>
        <row r="227">
          <cell r="A227" t="str">
            <v>山路　聡</v>
          </cell>
          <cell r="B227" t="str">
            <v>附属病院</v>
          </cell>
          <cell r="C227" t="str">
            <v>第一内科</v>
          </cell>
          <cell r="D227" t="str">
            <v>助手</v>
          </cell>
        </row>
        <row r="228">
          <cell r="A228" t="str">
            <v>黒木　文子</v>
          </cell>
          <cell r="B228" t="str">
            <v>医学研究科</v>
          </cell>
          <cell r="C228" t="str">
            <v>小児科学</v>
          </cell>
          <cell r="D228" t="str">
            <v>助教</v>
          </cell>
        </row>
        <row r="229">
          <cell r="A229" t="str">
            <v>西出　忠之</v>
          </cell>
          <cell r="B229" t="str">
            <v>医学研究科</v>
          </cell>
          <cell r="C229" t="str">
            <v>眼科学</v>
          </cell>
          <cell r="D229" t="str">
            <v>講師</v>
          </cell>
        </row>
        <row r="230">
          <cell r="A230" t="str">
            <v>速水　元</v>
          </cell>
          <cell r="B230" t="str">
            <v>市民総合医療センター</v>
          </cell>
          <cell r="C230" t="str">
            <v>集中治療部</v>
          </cell>
          <cell r="D230" t="str">
            <v>助教</v>
          </cell>
        </row>
        <row r="231">
          <cell r="A231" t="str">
            <v>岳野　光洋</v>
          </cell>
          <cell r="B231" t="str">
            <v>医学研究科</v>
          </cell>
          <cell r="C231" t="str">
            <v>免疫・血液・呼吸器内科学</v>
          </cell>
          <cell r="D231" t="str">
            <v>准教授</v>
          </cell>
        </row>
        <row r="232">
          <cell r="A232" t="str">
            <v>田村　功一</v>
          </cell>
          <cell r="B232" t="str">
            <v>医学研究科</v>
          </cell>
          <cell r="C232" t="str">
            <v>循環器・腎臓内科学</v>
          </cell>
          <cell r="D232" t="str">
            <v>准教授</v>
          </cell>
        </row>
        <row r="233">
          <cell r="A233" t="str">
            <v>廣田　誠</v>
          </cell>
          <cell r="B233" t="str">
            <v>医学研究科</v>
          </cell>
          <cell r="C233" t="str">
            <v>口腔外科学</v>
          </cell>
          <cell r="D233" t="str">
            <v>准教授</v>
          </cell>
        </row>
        <row r="234">
          <cell r="A234" t="str">
            <v>後藤　裕明</v>
          </cell>
          <cell r="B234" t="str">
            <v>医学研究科</v>
          </cell>
          <cell r="C234" t="str">
            <v>小児科学</v>
          </cell>
          <cell r="D234" t="str">
            <v>准教授</v>
          </cell>
        </row>
        <row r="235">
          <cell r="A235" t="str">
            <v>中神　佳宏</v>
          </cell>
          <cell r="B235" t="str">
            <v>医学研究科</v>
          </cell>
          <cell r="C235" t="str">
            <v>放射線医学</v>
          </cell>
          <cell r="D235" t="str">
            <v>助手</v>
          </cell>
        </row>
        <row r="236">
          <cell r="A236" t="str">
            <v>谷口　英樹</v>
          </cell>
          <cell r="B236" t="str">
            <v>医学研究科</v>
          </cell>
          <cell r="C236" t="str">
            <v>臓器再生医学</v>
          </cell>
          <cell r="D236" t="str">
            <v>教授</v>
          </cell>
        </row>
        <row r="237">
          <cell r="A237" t="str">
            <v>伊藤　進</v>
          </cell>
          <cell r="B237" t="str">
            <v>市民総合医療センター</v>
          </cell>
          <cell r="C237" t="str">
            <v>脳神経外科</v>
          </cell>
          <cell r="D237" t="str">
            <v>准教授</v>
          </cell>
        </row>
        <row r="238">
          <cell r="A238" t="str">
            <v>笹沼　恒男</v>
          </cell>
          <cell r="B238" t="str">
            <v>国際総合科学研究科</v>
          </cell>
          <cell r="C238" t="str">
            <v>遺伝進化</v>
          </cell>
          <cell r="D238" t="str">
            <v>助教</v>
          </cell>
        </row>
        <row r="239">
          <cell r="A239" t="str">
            <v>常松　尚志</v>
          </cell>
          <cell r="B239" t="str">
            <v>医学研究科</v>
          </cell>
          <cell r="C239" t="str">
            <v>循環制御医学</v>
          </cell>
          <cell r="D239" t="str">
            <v>助手</v>
          </cell>
        </row>
        <row r="240">
          <cell r="A240" t="str">
            <v>藤本　潤一</v>
          </cell>
          <cell r="B240" t="str">
            <v>医学研究科</v>
          </cell>
          <cell r="C240" t="str">
            <v>麻酔科学</v>
          </cell>
          <cell r="D240" t="str">
            <v>助手</v>
          </cell>
        </row>
        <row r="241">
          <cell r="A241" t="str">
            <v>岩崎　志穂</v>
          </cell>
          <cell r="B241" t="str">
            <v>医学研究科</v>
          </cell>
          <cell r="C241" t="str">
            <v>小児科学</v>
          </cell>
          <cell r="D241" t="str">
            <v>准教授</v>
          </cell>
        </row>
        <row r="242">
          <cell r="A242" t="str">
            <v>和田　修幸</v>
          </cell>
          <cell r="B242" t="str">
            <v>医学研究科</v>
          </cell>
          <cell r="C242" t="str">
            <v>外科治療学</v>
          </cell>
          <cell r="D242" t="str">
            <v>准教授</v>
          </cell>
        </row>
        <row r="243">
          <cell r="A243" t="str">
            <v>富　律子</v>
          </cell>
          <cell r="B243" t="str">
            <v>医学研究科</v>
          </cell>
          <cell r="C243" t="str">
            <v>成人看護学</v>
          </cell>
          <cell r="D243" t="str">
            <v>准教授</v>
          </cell>
        </row>
        <row r="244">
          <cell r="A244" t="str">
            <v>木下　繁夫</v>
          </cell>
          <cell r="B244" t="str">
            <v>国際総合科学研究科</v>
          </cell>
          <cell r="C244" t="str">
            <v>基盤科学コース</v>
          </cell>
          <cell r="D244" t="str">
            <v>教授</v>
          </cell>
        </row>
        <row r="245">
          <cell r="A245" t="str">
            <v>松田　秀樹</v>
          </cell>
          <cell r="B245" t="str">
            <v>医学研究科</v>
          </cell>
          <cell r="C245" t="str">
            <v>耳鼻咽喉科・頭頸部外科学</v>
          </cell>
          <cell r="D245" t="str">
            <v>准教授</v>
          </cell>
        </row>
        <row r="246">
          <cell r="A246" t="str">
            <v>竹居　光太郎</v>
          </cell>
          <cell r="B246" t="str">
            <v>医学研究科</v>
          </cell>
          <cell r="C246" t="str">
            <v>薬理学</v>
          </cell>
          <cell r="D246" t="str">
            <v>准教授</v>
          </cell>
        </row>
        <row r="247">
          <cell r="A247" t="str">
            <v>立川　仁典</v>
          </cell>
          <cell r="B247" t="str">
            <v>国際総合科学研究科</v>
          </cell>
          <cell r="C247" t="str">
            <v>基盤科学コース</v>
          </cell>
          <cell r="D247" t="str">
            <v>教授</v>
          </cell>
        </row>
        <row r="248">
          <cell r="A248" t="str">
            <v>横山　崇</v>
          </cell>
          <cell r="B248" t="str">
            <v>生命ナノシステム科学研究科</v>
          </cell>
          <cell r="C248" t="str">
            <v>基盤科学コース</v>
          </cell>
          <cell r="D248" t="str">
            <v>教授</v>
          </cell>
        </row>
        <row r="249">
          <cell r="A249" t="str">
            <v>三ッ木　直人</v>
          </cell>
          <cell r="B249" t="str">
            <v>市民総合医療センター</v>
          </cell>
          <cell r="C249" t="str">
            <v>整形外科</v>
          </cell>
          <cell r="D249" t="str">
            <v>准教授</v>
          </cell>
        </row>
        <row r="250">
          <cell r="A250" t="str">
            <v>橋本　達夫</v>
          </cell>
          <cell r="B250" t="str">
            <v>医学研究科</v>
          </cell>
          <cell r="C250" t="str">
            <v>病理学第一講座</v>
          </cell>
          <cell r="D250" t="str">
            <v>助手</v>
          </cell>
        </row>
        <row r="251">
          <cell r="A251" t="str">
            <v>石上　友章</v>
          </cell>
          <cell r="B251" t="str">
            <v>医学研究科</v>
          </cell>
          <cell r="C251" t="str">
            <v>循環器・腎臓内科学</v>
          </cell>
          <cell r="D251" t="str">
            <v>准教授</v>
          </cell>
        </row>
        <row r="252">
          <cell r="A252" t="str">
            <v>岡　卓志</v>
          </cell>
          <cell r="B252" t="str">
            <v>医学研究科</v>
          </cell>
          <cell r="C252" t="str">
            <v>放射線医学</v>
          </cell>
          <cell r="D252" t="str">
            <v>助教</v>
          </cell>
        </row>
        <row r="253">
          <cell r="A253" t="str">
            <v>加藤　大慈</v>
          </cell>
          <cell r="B253" t="str">
            <v>附属病院</v>
          </cell>
          <cell r="C253" t="str">
            <v>神経科</v>
          </cell>
          <cell r="D253" t="str">
            <v>助教</v>
          </cell>
        </row>
        <row r="254">
          <cell r="A254" t="str">
            <v>青田　洋一</v>
          </cell>
          <cell r="B254" t="str">
            <v>医学研究科</v>
          </cell>
          <cell r="C254" t="str">
            <v>運動器病態学</v>
          </cell>
          <cell r="D254" t="str">
            <v>准教授</v>
          </cell>
        </row>
        <row r="255">
          <cell r="A255" t="str">
            <v>片岡　尚代</v>
          </cell>
          <cell r="B255" t="str">
            <v>市民総合医療センター</v>
          </cell>
          <cell r="D255" t="str">
            <v>助手</v>
          </cell>
        </row>
        <row r="256">
          <cell r="A256" t="str">
            <v>近藤　慶一</v>
          </cell>
          <cell r="B256" t="str">
            <v>市民総合医療センター</v>
          </cell>
          <cell r="C256" t="str">
            <v>結石破砕室</v>
          </cell>
          <cell r="D256" t="str">
            <v>准教授</v>
          </cell>
        </row>
        <row r="257">
          <cell r="A257" t="str">
            <v>寺西　淳一</v>
          </cell>
          <cell r="B257" t="str">
            <v>市民総合医療センター</v>
          </cell>
          <cell r="C257" t="str">
            <v>泌尿器・腎移植科</v>
          </cell>
          <cell r="D257" t="str">
            <v>助教</v>
          </cell>
        </row>
        <row r="258">
          <cell r="A258" t="str">
            <v>坪谷　美欧子</v>
          </cell>
          <cell r="B258" t="str">
            <v>国際総合科学研究科</v>
          </cell>
          <cell r="C258" t="str">
            <v>人間科学コース</v>
          </cell>
          <cell r="D258" t="str">
            <v>准教授</v>
          </cell>
        </row>
        <row r="259">
          <cell r="A259" t="str">
            <v>磯松　幸尚</v>
          </cell>
          <cell r="B259" t="str">
            <v>医学研究科</v>
          </cell>
          <cell r="C259" t="str">
            <v>外科治療学</v>
          </cell>
          <cell r="D259" t="str">
            <v>准教授</v>
          </cell>
        </row>
        <row r="260">
          <cell r="A260" t="str">
            <v>岩坪　耕策</v>
          </cell>
          <cell r="B260" t="str">
            <v>附属病院</v>
          </cell>
          <cell r="C260" t="str">
            <v>第二内科</v>
          </cell>
          <cell r="D260" t="str">
            <v>助手</v>
          </cell>
        </row>
        <row r="261">
          <cell r="A261" t="str">
            <v>池田　やよい</v>
          </cell>
          <cell r="B261" t="str">
            <v>医学研究科</v>
          </cell>
          <cell r="C261" t="str">
            <v>組織学</v>
          </cell>
          <cell r="D261" t="str">
            <v>准教授</v>
          </cell>
        </row>
        <row r="262">
          <cell r="A262" t="str">
            <v>梁　明秀</v>
          </cell>
          <cell r="B262" t="str">
            <v>医学研究科</v>
          </cell>
          <cell r="C262" t="str">
            <v>微生物学</v>
          </cell>
          <cell r="D262" t="str">
            <v>教授</v>
          </cell>
        </row>
        <row r="263">
          <cell r="A263" t="str">
            <v>矢上　達郎</v>
          </cell>
          <cell r="B263" t="str">
            <v>医学研究科</v>
          </cell>
          <cell r="C263" t="str">
            <v>薬理学</v>
          </cell>
          <cell r="D263" t="str">
            <v>助手</v>
          </cell>
        </row>
        <row r="264">
          <cell r="A264" t="str">
            <v>平安　良雄</v>
          </cell>
          <cell r="B264" t="str">
            <v>医学研究科</v>
          </cell>
          <cell r="C264" t="str">
            <v>精神医学</v>
          </cell>
          <cell r="D264" t="str">
            <v>教授</v>
          </cell>
        </row>
        <row r="265">
          <cell r="A265" t="str">
            <v>松本　直通</v>
          </cell>
          <cell r="B265" t="str">
            <v>医学研究科</v>
          </cell>
          <cell r="C265" t="str">
            <v>遺伝学</v>
          </cell>
          <cell r="D265" t="str">
            <v>教授</v>
          </cell>
        </row>
        <row r="266">
          <cell r="A266" t="str">
            <v>馬場　泰尚</v>
          </cell>
          <cell r="B266" t="str">
            <v>医学研究科</v>
          </cell>
          <cell r="C266" t="str">
            <v>神経内科学・脳卒中医学</v>
          </cell>
          <cell r="D266" t="str">
            <v>准教授</v>
          </cell>
        </row>
        <row r="267">
          <cell r="A267" t="str">
            <v>吉本　和生</v>
          </cell>
          <cell r="B267" t="str">
            <v>国際総合科学研究科</v>
          </cell>
          <cell r="C267" t="str">
            <v>基盤科学コース</v>
          </cell>
          <cell r="D267" t="str">
            <v>准教授</v>
          </cell>
        </row>
        <row r="268">
          <cell r="A268" t="str">
            <v>岩佐（大橋）　朋子</v>
          </cell>
          <cell r="B268" t="str">
            <v>国際総合科学研究科</v>
          </cell>
          <cell r="C268" t="str">
            <v>政策経営コース</v>
          </cell>
          <cell r="D268" t="str">
            <v>准教授</v>
          </cell>
        </row>
        <row r="269">
          <cell r="A269" t="str">
            <v>塚本　尚子</v>
          </cell>
          <cell r="B269" t="str">
            <v>医学研究科</v>
          </cell>
          <cell r="C269" t="str">
            <v>基礎看護学</v>
          </cell>
          <cell r="D269" t="str">
            <v>准教授</v>
          </cell>
        </row>
        <row r="270">
          <cell r="A270" t="str">
            <v>菊地　龍明</v>
          </cell>
          <cell r="B270" t="str">
            <v>附属病院</v>
          </cell>
          <cell r="C270" t="str">
            <v>手術部</v>
          </cell>
          <cell r="D270" t="str">
            <v>准教授</v>
          </cell>
        </row>
        <row r="271">
          <cell r="A271" t="str">
            <v>高瀬　堅吉</v>
          </cell>
          <cell r="B271" t="str">
            <v>医学研究科</v>
          </cell>
          <cell r="C271" t="str">
            <v>生理学</v>
          </cell>
          <cell r="D271" t="str">
            <v>助手</v>
          </cell>
        </row>
        <row r="272">
          <cell r="A272" t="str">
            <v>下山田　博明</v>
          </cell>
          <cell r="B272" t="str">
            <v>医学研究科</v>
          </cell>
          <cell r="C272" t="str">
            <v>病態病理学</v>
          </cell>
          <cell r="D272" t="str">
            <v>助教</v>
          </cell>
        </row>
        <row r="273">
          <cell r="A273" t="str">
            <v>大城　久</v>
          </cell>
          <cell r="B273" t="str">
            <v>附属病院</v>
          </cell>
          <cell r="C273" t="str">
            <v>病理部</v>
          </cell>
          <cell r="D273" t="str">
            <v>助教</v>
          </cell>
        </row>
        <row r="274">
          <cell r="A274" t="str">
            <v>濱田　恵輔</v>
          </cell>
          <cell r="B274" t="str">
            <v>医学研究科</v>
          </cell>
          <cell r="C274" t="str">
            <v>生化学</v>
          </cell>
          <cell r="D274" t="str">
            <v>助教</v>
          </cell>
        </row>
        <row r="275">
          <cell r="A275" t="str">
            <v>武下　文彦</v>
          </cell>
          <cell r="B275" t="str">
            <v>医学研究科</v>
          </cell>
          <cell r="C275" t="str">
            <v>微生物学</v>
          </cell>
          <cell r="D275" t="str">
            <v>准教授</v>
          </cell>
        </row>
        <row r="276">
          <cell r="A276" t="str">
            <v>長谷川　花</v>
          </cell>
          <cell r="B276" t="str">
            <v>市民総合医療センター</v>
          </cell>
          <cell r="C276" t="str">
            <v>精神医療センター</v>
          </cell>
          <cell r="D276" t="str">
            <v>助教</v>
          </cell>
        </row>
        <row r="277">
          <cell r="A277" t="str">
            <v>窪田　賢輔</v>
          </cell>
          <cell r="B277" t="str">
            <v>附属病院</v>
          </cell>
          <cell r="C277" t="str">
            <v>内視鏡センター</v>
          </cell>
          <cell r="D277" t="str">
            <v>准教授</v>
          </cell>
        </row>
        <row r="278">
          <cell r="A278" t="str">
            <v>都甲　崇</v>
          </cell>
          <cell r="B278" t="str">
            <v>附属病院</v>
          </cell>
          <cell r="C278" t="str">
            <v>神経科</v>
          </cell>
          <cell r="D278" t="str">
            <v>准教授</v>
          </cell>
        </row>
        <row r="279">
          <cell r="A279" t="str">
            <v>紙谷　義孝</v>
          </cell>
          <cell r="B279" t="str">
            <v>医学研究科</v>
          </cell>
          <cell r="C279" t="str">
            <v>麻酔科学</v>
          </cell>
          <cell r="D279" t="str">
            <v>助教</v>
          </cell>
        </row>
        <row r="280">
          <cell r="A280" t="str">
            <v>西　香織</v>
          </cell>
          <cell r="B280" t="str">
            <v>市民総合医療センター</v>
          </cell>
          <cell r="C280" t="str">
            <v>皮膚科</v>
          </cell>
          <cell r="D280" t="str">
            <v>退職</v>
          </cell>
        </row>
        <row r="281">
          <cell r="A281" t="str">
            <v>太田　周平</v>
          </cell>
          <cell r="B281" t="str">
            <v>医学研究科</v>
          </cell>
          <cell r="C281" t="str">
            <v>麻酔科学</v>
          </cell>
          <cell r="D281" t="str">
            <v>助教</v>
          </cell>
        </row>
        <row r="282">
          <cell r="A282" t="str">
            <v>佐鹿　博信</v>
          </cell>
          <cell r="B282" t="str">
            <v>市民総合医療センター</v>
          </cell>
          <cell r="C282" t="str">
            <v>リハビリテーション科</v>
          </cell>
          <cell r="D282" t="str">
            <v>教授</v>
          </cell>
        </row>
        <row r="283">
          <cell r="A283" t="str">
            <v>寺内　康夫</v>
          </cell>
          <cell r="B283" t="str">
            <v>医学研究科</v>
          </cell>
          <cell r="C283" t="str">
            <v>内分泌・糖尿病内科学</v>
          </cell>
          <cell r="D283" t="str">
            <v>教授</v>
          </cell>
        </row>
        <row r="284">
          <cell r="A284" t="str">
            <v>片平　正人</v>
          </cell>
          <cell r="B284" t="str">
            <v>生命ナノシステム科学研究科</v>
          </cell>
          <cell r="C284" t="str">
            <v>計測科学研究室</v>
          </cell>
          <cell r="D284" t="str">
            <v>客員教授</v>
          </cell>
        </row>
        <row r="285">
          <cell r="A285" t="str">
            <v>渡貫　圭</v>
          </cell>
          <cell r="B285" t="str">
            <v>医学研究科</v>
          </cell>
          <cell r="C285" t="str">
            <v>口腔外科学</v>
          </cell>
          <cell r="D285" t="str">
            <v>助教</v>
          </cell>
        </row>
        <row r="286">
          <cell r="A286" t="str">
            <v>益田　隆嗣</v>
          </cell>
          <cell r="B286" t="str">
            <v>国際総合科学研究科</v>
          </cell>
          <cell r="C286" t="str">
            <v>基盤科学コース</v>
          </cell>
          <cell r="D286" t="str">
            <v>准教授</v>
          </cell>
        </row>
        <row r="287">
          <cell r="A287" t="str">
            <v>張　櫻馨</v>
          </cell>
          <cell r="B287" t="str">
            <v>国際総合科学研究科</v>
          </cell>
          <cell r="C287" t="str">
            <v>国際経営コース</v>
          </cell>
          <cell r="D287" t="str">
            <v>准教授</v>
          </cell>
        </row>
        <row r="288">
          <cell r="A288" t="str">
            <v>松井　義郎</v>
          </cell>
          <cell r="B288" t="str">
            <v>医学研究科</v>
          </cell>
          <cell r="C288" t="str">
            <v>口腔外科学</v>
          </cell>
          <cell r="D288" t="str">
            <v>准教授</v>
          </cell>
        </row>
        <row r="289">
          <cell r="A289" t="str">
            <v>佐々木　津</v>
          </cell>
          <cell r="B289" t="str">
            <v>医学研究科</v>
          </cell>
          <cell r="D289" t="str">
            <v>準教授</v>
          </cell>
        </row>
        <row r="290">
          <cell r="A290" t="str">
            <v>水口　剛</v>
          </cell>
          <cell r="B290" t="str">
            <v>医学研究科</v>
          </cell>
          <cell r="C290" t="str">
            <v>遺伝学</v>
          </cell>
          <cell r="D290" t="str">
            <v>助教</v>
          </cell>
        </row>
        <row r="291">
          <cell r="A291" t="str">
            <v>鄭　允文</v>
          </cell>
          <cell r="B291" t="str">
            <v>医学研究科</v>
          </cell>
          <cell r="C291" t="str">
            <v>臓器再生医学</v>
          </cell>
          <cell r="D291" t="str">
            <v>助教</v>
          </cell>
        </row>
        <row r="292">
          <cell r="A292" t="str">
            <v>酒井　政司</v>
          </cell>
          <cell r="B292" t="str">
            <v>医学研究科</v>
          </cell>
          <cell r="D292" t="str">
            <v>助手</v>
          </cell>
        </row>
        <row r="293">
          <cell r="A293" t="str">
            <v>丹羽　徹</v>
          </cell>
          <cell r="B293" t="str">
            <v>医学研究科</v>
          </cell>
          <cell r="D293" t="str">
            <v>助手</v>
          </cell>
        </row>
        <row r="294">
          <cell r="A294" t="str">
            <v>坂梨　薫</v>
          </cell>
          <cell r="B294" t="str">
            <v>医学研究科</v>
          </cell>
          <cell r="C294" t="str">
            <v>母性看護学</v>
          </cell>
          <cell r="D294" t="str">
            <v>教授</v>
          </cell>
        </row>
        <row r="295">
          <cell r="A295" t="str">
            <v>高島　尚美</v>
          </cell>
          <cell r="B295" t="str">
            <v>医学研究科</v>
          </cell>
          <cell r="C295" t="str">
            <v>成人看護学</v>
          </cell>
          <cell r="D295" t="str">
            <v>教授</v>
          </cell>
        </row>
        <row r="296">
          <cell r="A296" t="str">
            <v>杉山　直也</v>
          </cell>
          <cell r="B296" t="str">
            <v>附属病院</v>
          </cell>
          <cell r="C296" t="str">
            <v>神経科</v>
          </cell>
          <cell r="D296" t="str">
            <v>准教授</v>
          </cell>
        </row>
        <row r="297">
          <cell r="A297" t="str">
            <v>青木　一孝</v>
          </cell>
          <cell r="B297" t="str">
            <v>医学研究科</v>
          </cell>
          <cell r="C297" t="str">
            <v>内分泌・糖尿病内科学</v>
          </cell>
          <cell r="D297" t="str">
            <v>助教</v>
          </cell>
        </row>
        <row r="298">
          <cell r="A298" t="str">
            <v>石川　雅彦</v>
          </cell>
          <cell r="B298" t="str">
            <v>市民総合医療センター</v>
          </cell>
          <cell r="C298" t="str">
            <v>婦人科</v>
          </cell>
          <cell r="D298" t="str">
            <v>准教授</v>
          </cell>
        </row>
        <row r="299">
          <cell r="A299" t="str">
            <v>鈴木　美砂</v>
          </cell>
          <cell r="B299" t="str">
            <v>市民総合医療センター</v>
          </cell>
          <cell r="C299" t="str">
            <v>眼科</v>
          </cell>
          <cell r="D299" t="str">
            <v>助教</v>
          </cell>
        </row>
        <row r="300">
          <cell r="A300" t="str">
            <v>大倉　美鶴</v>
          </cell>
          <cell r="B300" t="str">
            <v>医学研究科</v>
          </cell>
          <cell r="D300" t="str">
            <v>助手</v>
          </cell>
        </row>
        <row r="301">
          <cell r="A301" t="str">
            <v>村松　聡</v>
          </cell>
          <cell r="B301" t="str">
            <v>国際総合科学研究科</v>
          </cell>
          <cell r="C301" t="str">
            <v>人間科学コース</v>
          </cell>
          <cell r="D301" t="str">
            <v>准教授</v>
          </cell>
        </row>
        <row r="302">
          <cell r="A302" t="str">
            <v>荒川　憲昭</v>
          </cell>
          <cell r="B302" t="str">
            <v>国際総合科学研究科</v>
          </cell>
          <cell r="C302" t="str">
            <v>生命ナノシステム科学研究科</v>
          </cell>
          <cell r="D302" t="str">
            <v>助教</v>
          </cell>
        </row>
        <row r="303">
          <cell r="A303" t="str">
            <v>永田　真弓</v>
          </cell>
          <cell r="B303" t="str">
            <v>医学研究科</v>
          </cell>
          <cell r="C303" t="str">
            <v>小児看護学</v>
          </cell>
          <cell r="D303" t="str">
            <v>准教授</v>
          </cell>
        </row>
        <row r="304">
          <cell r="A304" t="str">
            <v>村田　英俊</v>
          </cell>
          <cell r="B304" t="str">
            <v>医学研究科</v>
          </cell>
          <cell r="C304" t="str">
            <v>脳神経外科学</v>
          </cell>
          <cell r="D304" t="str">
            <v>助教</v>
          </cell>
        </row>
        <row r="305">
          <cell r="A305" t="str">
            <v>荻原　保成</v>
          </cell>
          <cell r="B305" t="str">
            <v>国際総合科学研究科</v>
          </cell>
          <cell r="C305" t="str">
            <v>生命ナノシステム科学研究科</v>
          </cell>
          <cell r="D305" t="str">
            <v>教授</v>
          </cell>
        </row>
        <row r="306">
          <cell r="A306" t="str">
            <v>後藤　隆久</v>
          </cell>
          <cell r="B306" t="str">
            <v>医学研究科</v>
          </cell>
          <cell r="C306" t="str">
            <v>麻酔科学</v>
          </cell>
          <cell r="D306" t="str">
            <v>教授</v>
          </cell>
        </row>
        <row r="307">
          <cell r="A307" t="str">
            <v>藤内　祝</v>
          </cell>
          <cell r="B307" t="str">
            <v>医学研究科</v>
          </cell>
          <cell r="C307" t="str">
            <v>口腔外科学</v>
          </cell>
          <cell r="D307" t="str">
            <v>教授</v>
          </cell>
        </row>
        <row r="308">
          <cell r="A308" t="str">
            <v>藤田　浩之</v>
          </cell>
          <cell r="B308" t="str">
            <v>医学研究科</v>
          </cell>
          <cell r="C308" t="str">
            <v>免疫・血液・呼吸器内科学</v>
          </cell>
          <cell r="D308" t="str">
            <v>准教授</v>
          </cell>
        </row>
        <row r="309">
          <cell r="A309" t="str">
            <v>佐藤　元彦</v>
          </cell>
          <cell r="B309" t="str">
            <v>医学研究科</v>
          </cell>
          <cell r="C309" t="str">
            <v>循環制御医学</v>
          </cell>
          <cell r="D309" t="str">
            <v>准教授</v>
          </cell>
        </row>
        <row r="310">
          <cell r="A310" t="str">
            <v>押川　仁</v>
          </cell>
          <cell r="B310" t="str">
            <v>附属病院</v>
          </cell>
          <cell r="C310" t="str">
            <v>腎臓・高血圧内科</v>
          </cell>
          <cell r="D310" t="str">
            <v>助教</v>
          </cell>
        </row>
        <row r="311">
          <cell r="A311" t="str">
            <v>水野　祐介</v>
          </cell>
          <cell r="B311" t="str">
            <v>医学研究科</v>
          </cell>
          <cell r="C311" t="str">
            <v>麻酔科学</v>
          </cell>
          <cell r="D311" t="str">
            <v>助教</v>
          </cell>
        </row>
        <row r="312">
          <cell r="A312" t="str">
            <v>田口　理恵</v>
          </cell>
          <cell r="B312" t="str">
            <v>医学研究科</v>
          </cell>
          <cell r="C312" t="str">
            <v>地域看護学</v>
          </cell>
          <cell r="D312" t="str">
            <v>准教授</v>
          </cell>
        </row>
        <row r="313">
          <cell r="A313" t="str">
            <v>青木　由美恵</v>
          </cell>
          <cell r="B313" t="str">
            <v>医学研究科</v>
          </cell>
          <cell r="C313" t="str">
            <v>老年看護学</v>
          </cell>
          <cell r="D313" t="str">
            <v>准教授</v>
          </cell>
        </row>
        <row r="314">
          <cell r="A314" t="str">
            <v>小川　真実</v>
          </cell>
          <cell r="B314" t="str">
            <v>附属病院</v>
          </cell>
          <cell r="C314" t="str">
            <v>消化器内科</v>
          </cell>
          <cell r="D314" t="str">
            <v>助教</v>
          </cell>
        </row>
        <row r="315">
          <cell r="A315" t="str">
            <v>高橋　宏和</v>
          </cell>
          <cell r="B315" t="str">
            <v>附属病院</v>
          </cell>
          <cell r="C315" t="str">
            <v>消化器内科</v>
          </cell>
          <cell r="D315" t="str">
            <v>助教</v>
          </cell>
        </row>
        <row r="316">
          <cell r="A316" t="str">
            <v>鈴木　晶子</v>
          </cell>
          <cell r="B316" t="str">
            <v>附属病院</v>
          </cell>
          <cell r="C316" t="str">
            <v>放射線部</v>
          </cell>
          <cell r="D316" t="str">
            <v>助教</v>
          </cell>
        </row>
        <row r="317">
          <cell r="A317" t="str">
            <v>大島　貴</v>
          </cell>
          <cell r="B317" t="str">
            <v>市民総合医療センター</v>
          </cell>
          <cell r="C317" t="str">
            <v>消化器病センター</v>
          </cell>
          <cell r="D317" t="str">
            <v>准教授</v>
          </cell>
        </row>
        <row r="318">
          <cell r="A318" t="str">
            <v>益田　宗孝</v>
          </cell>
          <cell r="B318" t="str">
            <v>医学研究科</v>
          </cell>
          <cell r="C318" t="str">
            <v>外科治療学</v>
          </cell>
          <cell r="D318" t="str">
            <v>教授</v>
          </cell>
        </row>
        <row r="319">
          <cell r="A319" t="str">
            <v>奥村　敏</v>
          </cell>
          <cell r="B319" t="str">
            <v>医学研究科</v>
          </cell>
          <cell r="C319" t="str">
            <v>循環制御医学</v>
          </cell>
          <cell r="D319" t="str">
            <v>准教授</v>
          </cell>
        </row>
        <row r="320">
          <cell r="A320" t="str">
            <v>一色　正之</v>
          </cell>
          <cell r="B320" t="str">
            <v>国際総合科学研究科</v>
          </cell>
          <cell r="C320" t="str">
            <v>生命ナノシステム科学研究科</v>
          </cell>
          <cell r="D320" t="str">
            <v>准教授</v>
          </cell>
        </row>
        <row r="321">
          <cell r="A321" t="str">
            <v>大保　和之</v>
          </cell>
          <cell r="B321" t="str">
            <v>医学研究科</v>
          </cell>
          <cell r="C321" t="str">
            <v>組織学</v>
          </cell>
          <cell r="D321" t="str">
            <v>准教授</v>
          </cell>
        </row>
        <row r="322">
          <cell r="A322" t="str">
            <v>才津　浩智</v>
          </cell>
          <cell r="B322" t="str">
            <v>医学研究科</v>
          </cell>
          <cell r="C322" t="str">
            <v>遺伝学</v>
          </cell>
          <cell r="D322" t="str">
            <v>准教授</v>
          </cell>
        </row>
        <row r="323">
          <cell r="A323" t="str">
            <v>福井　敬文</v>
          </cell>
          <cell r="B323" t="str">
            <v>附属病院</v>
          </cell>
          <cell r="C323" t="str">
            <v>歯科・口腔外科・矯正歯科</v>
          </cell>
          <cell r="D323" t="str">
            <v>助教</v>
          </cell>
        </row>
        <row r="324">
          <cell r="A324" t="str">
            <v>高橋　琢哉</v>
          </cell>
          <cell r="B324" t="str">
            <v>医学研究科</v>
          </cell>
          <cell r="C324" t="str">
            <v>生理学</v>
          </cell>
          <cell r="D324" t="str">
            <v>教授</v>
          </cell>
        </row>
        <row r="325">
          <cell r="A325" t="str">
            <v>東田　啓作</v>
          </cell>
          <cell r="B325" t="str">
            <v>国際総合科学研究科</v>
          </cell>
          <cell r="C325" t="str">
            <v>国際経営コース</v>
          </cell>
          <cell r="D325" t="str">
            <v>准教授</v>
          </cell>
        </row>
        <row r="326">
          <cell r="A326" t="str">
            <v>奥寺　康司</v>
          </cell>
          <cell r="B326" t="str">
            <v>医学研究科</v>
          </cell>
          <cell r="C326" t="str">
            <v>病態病理学</v>
          </cell>
          <cell r="D326" t="str">
            <v>助教</v>
          </cell>
        </row>
        <row r="327">
          <cell r="A327" t="str">
            <v>村中　俊哉</v>
          </cell>
          <cell r="B327" t="str">
            <v>生命ナノシステム科学研究科</v>
          </cell>
          <cell r="C327" t="str">
            <v>植物系部門</v>
          </cell>
          <cell r="D327" t="str">
            <v>教授</v>
          </cell>
        </row>
        <row r="328">
          <cell r="A328" t="str">
            <v>坂　智広</v>
          </cell>
          <cell r="B328" t="str">
            <v>国際総合科学研究科</v>
          </cell>
          <cell r="C328" t="str">
            <v>生命ナノシステム科学研究科</v>
          </cell>
          <cell r="D328" t="str">
            <v>教授</v>
          </cell>
        </row>
        <row r="329">
          <cell r="A329" t="str">
            <v>白石　小百合</v>
          </cell>
          <cell r="B329" t="str">
            <v>国際総合科学研究科</v>
          </cell>
          <cell r="C329" t="str">
            <v>政策経営コース</v>
          </cell>
          <cell r="D329" t="str">
            <v>教授</v>
          </cell>
        </row>
        <row r="330">
          <cell r="A330" t="str">
            <v>黒谷　玲子</v>
          </cell>
          <cell r="B330" t="str">
            <v>医学研究科</v>
          </cell>
          <cell r="C330" t="str">
            <v>循環制御医学</v>
          </cell>
          <cell r="D330" t="str">
            <v>特任教員</v>
          </cell>
        </row>
        <row r="331">
          <cell r="A331" t="str">
            <v>上野　康晴</v>
          </cell>
          <cell r="B331" t="str">
            <v>医学研究科</v>
          </cell>
          <cell r="C331" t="str">
            <v>臓器再生医学</v>
          </cell>
          <cell r="D331" t="str">
            <v>助教</v>
          </cell>
        </row>
        <row r="332">
          <cell r="A332" t="str">
            <v>池谷　裕子</v>
          </cell>
          <cell r="B332" t="str">
            <v>医学研究科</v>
          </cell>
          <cell r="C332" t="str">
            <v>循環器・腎臓内科学</v>
          </cell>
          <cell r="D332" t="str">
            <v>助教</v>
          </cell>
        </row>
        <row r="333">
          <cell r="A333" t="str">
            <v>馬場　靖子</v>
          </cell>
          <cell r="B333" t="str">
            <v>医学研究科</v>
          </cell>
          <cell r="C333" t="str">
            <v>麻酔科学</v>
          </cell>
          <cell r="D333" t="str">
            <v>助教</v>
          </cell>
        </row>
        <row r="334">
          <cell r="A334" t="str">
            <v>田高　悦子</v>
          </cell>
          <cell r="B334" t="str">
            <v>医学研究科</v>
          </cell>
          <cell r="C334" t="str">
            <v>地域看護学</v>
          </cell>
          <cell r="D334" t="str">
            <v>教授</v>
          </cell>
        </row>
        <row r="335">
          <cell r="A335" t="str">
            <v>勝瀬　大海</v>
          </cell>
          <cell r="B335" t="str">
            <v>附属病院</v>
          </cell>
          <cell r="C335" t="str">
            <v>神経科</v>
          </cell>
          <cell r="D335" t="str">
            <v>助教</v>
          </cell>
        </row>
        <row r="336">
          <cell r="A336" t="str">
            <v>國崎　玲子</v>
          </cell>
          <cell r="B336" t="str">
            <v>市民総合医療センター</v>
          </cell>
          <cell r="C336" t="str">
            <v>炎症性腸疾患（IBD)センター</v>
          </cell>
          <cell r="D336" t="str">
            <v>准教授</v>
          </cell>
        </row>
        <row r="337">
          <cell r="A337" t="str">
            <v>光藤　健司</v>
          </cell>
          <cell r="B337" t="str">
            <v>医学研究科</v>
          </cell>
          <cell r="C337" t="str">
            <v>口腔外科学</v>
          </cell>
          <cell r="D337" t="str">
            <v>准教授</v>
          </cell>
        </row>
        <row r="339">
          <cell r="A339" t="str">
            <v>池田　英二</v>
          </cell>
          <cell r="B339" t="str">
            <v>医学研究科</v>
          </cell>
          <cell r="C339" t="str">
            <v>精神医学</v>
          </cell>
          <cell r="D339" t="str">
            <v>客員研究員</v>
          </cell>
        </row>
        <row r="340">
          <cell r="A340" t="str">
            <v>内門　大丈</v>
          </cell>
          <cell r="B340" t="str">
            <v>医学研究科</v>
          </cell>
          <cell r="D340" t="str">
            <v>客員研究員</v>
          </cell>
        </row>
        <row r="341">
          <cell r="A341" t="str">
            <v>泉　奈津子</v>
          </cell>
          <cell r="B341" t="str">
            <v>医学研究科</v>
          </cell>
          <cell r="D341" t="str">
            <v>特別研究員</v>
          </cell>
        </row>
        <row r="342">
          <cell r="A342" t="str">
            <v>山下　和成</v>
          </cell>
          <cell r="B342" t="str">
            <v>医学研究科</v>
          </cell>
          <cell r="D342" t="str">
            <v>特別研究員</v>
          </cell>
        </row>
        <row r="343">
          <cell r="A343" t="str">
            <v>山下　直也</v>
          </cell>
          <cell r="B343" t="str">
            <v>医学研究科</v>
          </cell>
          <cell r="D343" t="str">
            <v>特別研究員</v>
          </cell>
        </row>
        <row r="344">
          <cell r="A344" t="str">
            <v>廣瀬　智威</v>
          </cell>
          <cell r="B344" t="str">
            <v>医学研究科</v>
          </cell>
          <cell r="C344" t="str">
            <v>分子生物学</v>
          </cell>
          <cell r="D344" t="str">
            <v>助教</v>
          </cell>
        </row>
        <row r="345">
          <cell r="A345" t="str">
            <v>山下　暁朗</v>
          </cell>
          <cell r="B345" t="str">
            <v>医学研究科</v>
          </cell>
          <cell r="C345" t="str">
            <v>分子細胞生物学</v>
          </cell>
          <cell r="D345" t="str">
            <v>特任助教</v>
          </cell>
        </row>
        <row r="346">
          <cell r="A346" t="str">
            <v>中村　英志</v>
          </cell>
          <cell r="B346" t="str">
            <v>医学研究科</v>
          </cell>
          <cell r="D346" t="str">
            <v>特任教員</v>
          </cell>
        </row>
        <row r="347">
          <cell r="A347" t="str">
            <v>成戸　卓也</v>
          </cell>
          <cell r="B347" t="str">
            <v>医学研究科</v>
          </cell>
          <cell r="D347" t="str">
            <v>博士研究員</v>
          </cell>
        </row>
        <row r="348">
          <cell r="A348" t="str">
            <v>岸　輝樹</v>
          </cell>
          <cell r="B348" t="str">
            <v>医学研究科</v>
          </cell>
          <cell r="D348" t="str">
            <v>研究員</v>
          </cell>
        </row>
        <row r="349">
          <cell r="A349" t="str">
            <v>小池　直人</v>
          </cell>
          <cell r="B349" t="str">
            <v>医学研究科</v>
          </cell>
          <cell r="D349" t="str">
            <v>客員研究員</v>
          </cell>
        </row>
        <row r="350">
          <cell r="A350" t="str">
            <v>粉川　敦史</v>
          </cell>
          <cell r="B350" t="str">
            <v>市民総合医療センター</v>
          </cell>
          <cell r="C350" t="str">
            <v>内視鏡部</v>
          </cell>
          <cell r="D350" t="str">
            <v>准教授</v>
          </cell>
        </row>
        <row r="351">
          <cell r="A351" t="str">
            <v>三上　真司</v>
          </cell>
          <cell r="B351" t="str">
            <v>国際総合科学研究科</v>
          </cell>
          <cell r="C351" t="str">
            <v>人間科学コース</v>
          </cell>
          <cell r="D351" t="str">
            <v>教授</v>
          </cell>
        </row>
        <row r="352">
          <cell r="A352" t="str">
            <v>山本　敏文</v>
          </cell>
          <cell r="B352" t="str">
            <v>生命ナノシステム科学研究科</v>
          </cell>
          <cell r="C352" t="str">
            <v>環境生命コース</v>
          </cell>
          <cell r="D352" t="str">
            <v>教授</v>
          </cell>
        </row>
        <row r="353">
          <cell r="A353" t="str">
            <v>稲葉　裕</v>
          </cell>
          <cell r="B353" t="str">
            <v>附属病院</v>
          </cell>
          <cell r="C353" t="str">
            <v>整形外科</v>
          </cell>
          <cell r="D353" t="str">
            <v>准教授</v>
          </cell>
        </row>
        <row r="354">
          <cell r="A354" t="str">
            <v>日比　潔</v>
          </cell>
          <cell r="B354" t="str">
            <v>市民総合医療センター</v>
          </cell>
          <cell r="C354" t="str">
            <v>心臓血管センター</v>
          </cell>
          <cell r="D354" t="str">
            <v>准教授</v>
          </cell>
        </row>
        <row r="355">
          <cell r="A355" t="str">
            <v>春成　伸之</v>
          </cell>
          <cell r="B355" t="str">
            <v>市民総合医療センター</v>
          </cell>
          <cell r="C355" t="str">
            <v>高度救命救急センター</v>
          </cell>
          <cell r="D355" t="str">
            <v>准教授</v>
          </cell>
        </row>
        <row r="356">
          <cell r="A356" t="str">
            <v>河野　敏朗</v>
          </cell>
          <cell r="B356" t="str">
            <v>市民総合医療センター</v>
          </cell>
          <cell r="C356" t="str">
            <v>耳鼻咽喉科</v>
          </cell>
          <cell r="D356" t="str">
            <v>准教授</v>
          </cell>
        </row>
        <row r="357">
          <cell r="A357" t="str">
            <v>河内　香江</v>
          </cell>
          <cell r="B357" t="str">
            <v>市民総合医療センター</v>
          </cell>
          <cell r="C357" t="str">
            <v>病理部</v>
          </cell>
          <cell r="D357" t="str">
            <v>助教</v>
          </cell>
        </row>
        <row r="358">
          <cell r="A358" t="str">
            <v>岸川　善光</v>
          </cell>
          <cell r="B358" t="str">
            <v>国際総合科学研究科</v>
          </cell>
          <cell r="C358" t="str">
            <v>（八景キャンパス）</v>
          </cell>
          <cell r="D358" t="str">
            <v>教授</v>
          </cell>
        </row>
        <row r="359">
          <cell r="A359" t="str">
            <v>長谷川　真里</v>
          </cell>
          <cell r="B359" t="str">
            <v>国際総合科学研究科</v>
          </cell>
          <cell r="C359" t="str">
            <v>（八景キャンパス）</v>
          </cell>
          <cell r="D359" t="str">
            <v>准教授</v>
          </cell>
        </row>
        <row r="360">
          <cell r="A360" t="str">
            <v>松本　郁代</v>
          </cell>
          <cell r="B360" t="str">
            <v>国際総合科学研究科</v>
          </cell>
          <cell r="C360" t="str">
            <v>（八景キャンパス）</v>
          </cell>
          <cell r="D360" t="str">
            <v>准教授</v>
          </cell>
        </row>
        <row r="361">
          <cell r="A361" t="str">
            <v>Micheletto Ruggero</v>
          </cell>
          <cell r="B361" t="str">
            <v>国際総合科学研究科</v>
          </cell>
          <cell r="C361" t="str">
            <v>（八景キャンパス）</v>
          </cell>
          <cell r="D361" t="str">
            <v>准教授</v>
          </cell>
        </row>
        <row r="362">
          <cell r="A362" t="str">
            <v>中村　さやか</v>
          </cell>
          <cell r="B362" t="str">
            <v>国際総合科学研究科</v>
          </cell>
          <cell r="C362" t="str">
            <v>（八景キャンパス）</v>
          </cell>
          <cell r="D362" t="str">
            <v>准教授</v>
          </cell>
        </row>
        <row r="363">
          <cell r="A363" t="str">
            <v>戸坂　亜希</v>
          </cell>
          <cell r="B363" t="str">
            <v>国際総合科学研究科</v>
          </cell>
          <cell r="C363" t="str">
            <v>（八景キャンパス）</v>
          </cell>
          <cell r="D363" t="str">
            <v>助教</v>
          </cell>
        </row>
        <row r="364">
          <cell r="A364" t="str">
            <v>川浦　香奈子</v>
          </cell>
          <cell r="B364" t="str">
            <v>国際総合科学研究科</v>
          </cell>
          <cell r="C364" t="str">
            <v>（木原生物学研究所）</v>
          </cell>
          <cell r="D364" t="str">
            <v>助教</v>
          </cell>
        </row>
        <row r="365">
          <cell r="A365" t="str">
            <v>川原　信隆</v>
          </cell>
          <cell r="B365" t="str">
            <v>医学研究科</v>
          </cell>
          <cell r="C365" t="str">
            <v>脳神経外科学</v>
          </cell>
          <cell r="D365" t="str">
            <v>教授</v>
          </cell>
        </row>
        <row r="366">
          <cell r="A366" t="str">
            <v>古屋　充子</v>
          </cell>
          <cell r="B366" t="str">
            <v>医学研究科</v>
          </cell>
          <cell r="D366" t="str">
            <v>准教授</v>
          </cell>
        </row>
        <row r="367">
          <cell r="A367" t="str">
            <v>横山　詩子</v>
          </cell>
          <cell r="B367" t="str">
            <v>医学研究科</v>
          </cell>
          <cell r="C367" t="str">
            <v>循環制御医学</v>
          </cell>
          <cell r="D367" t="str">
            <v>助教</v>
          </cell>
        </row>
        <row r="368">
          <cell r="A368" t="str">
            <v>山下　直也</v>
          </cell>
          <cell r="B368" t="str">
            <v>医学研究科</v>
          </cell>
          <cell r="D368" t="str">
            <v>助教</v>
          </cell>
        </row>
        <row r="369">
          <cell r="A369" t="str">
            <v>宮本　研</v>
          </cell>
          <cell r="B369" t="str">
            <v>医学研究科</v>
          </cell>
          <cell r="C369" t="str">
            <v>循環器・腎臓内科学</v>
          </cell>
          <cell r="D369" t="str">
            <v>助教</v>
          </cell>
        </row>
        <row r="370">
          <cell r="A370" t="str">
            <v>藤田　孝之</v>
          </cell>
          <cell r="B370" t="str">
            <v>医学研究科</v>
          </cell>
          <cell r="C370" t="str">
            <v>循環器・腎臓内科学</v>
          </cell>
          <cell r="D370" t="str">
            <v>助教</v>
          </cell>
        </row>
        <row r="371">
          <cell r="A371" t="str">
            <v>伊藤　譲</v>
          </cell>
          <cell r="B371" t="str">
            <v>医学研究科</v>
          </cell>
          <cell r="C371" t="str">
            <v>内分泌・糖尿病内科学</v>
          </cell>
          <cell r="D371" t="str">
            <v>助教</v>
          </cell>
        </row>
        <row r="372">
          <cell r="A372" t="str">
            <v>上田　直久</v>
          </cell>
          <cell r="B372" t="str">
            <v>附属病院</v>
          </cell>
          <cell r="C372" t="str">
            <v>脳卒中科</v>
          </cell>
          <cell r="D372" t="str">
            <v>助教</v>
          </cell>
        </row>
        <row r="373">
          <cell r="A373" t="str">
            <v>土井　宏</v>
          </cell>
          <cell r="B373" t="str">
            <v>医学研究科</v>
          </cell>
          <cell r="C373" t="str">
            <v>神経内科学・脳卒中医学</v>
          </cell>
          <cell r="D373" t="str">
            <v>助教</v>
          </cell>
        </row>
        <row r="374">
          <cell r="A374" t="str">
            <v>菅野　伸洋</v>
          </cell>
          <cell r="B374" t="str">
            <v>医学研究科</v>
          </cell>
          <cell r="C374" t="str">
            <v>外科治療学</v>
          </cell>
          <cell r="D374" t="str">
            <v>助教</v>
          </cell>
        </row>
        <row r="375">
          <cell r="A375" t="str">
            <v>長谷川　聡</v>
          </cell>
          <cell r="B375" t="str">
            <v>医学研究科</v>
          </cell>
          <cell r="C375" t="str">
            <v>消化器・腫瘍外科学</v>
          </cell>
          <cell r="D375" t="str">
            <v>助教</v>
          </cell>
        </row>
        <row r="376">
          <cell r="A376" t="str">
            <v>山本　敬子</v>
          </cell>
          <cell r="B376" t="str">
            <v>医学部看護学科</v>
          </cell>
          <cell r="C376" t="str">
            <v>成人看護学</v>
          </cell>
          <cell r="D376" t="str">
            <v>准教授</v>
          </cell>
        </row>
        <row r="377">
          <cell r="A377" t="str">
            <v>森田　智視</v>
          </cell>
          <cell r="B377" t="str">
            <v>市民総合医療センター</v>
          </cell>
          <cell r="C377" t="str">
            <v>臨床統計学・疫学</v>
          </cell>
          <cell r="D377" t="str">
            <v>教授</v>
          </cell>
        </row>
        <row r="378">
          <cell r="A378" t="str">
            <v>伊藤　理会子</v>
          </cell>
          <cell r="B378" t="str">
            <v>市民総合医療センター</v>
          </cell>
          <cell r="C378" t="str">
            <v>眼科</v>
          </cell>
          <cell r="D378" t="str">
            <v>助教</v>
          </cell>
        </row>
        <row r="379">
          <cell r="A379" t="str">
            <v>關　光</v>
          </cell>
          <cell r="B379" t="str">
            <v>国際総合科学研究科</v>
          </cell>
          <cell r="C379" t="str">
            <v>応用ゲノム科学</v>
          </cell>
          <cell r="D379" t="str">
            <v>特任准教授</v>
          </cell>
        </row>
        <row r="380">
          <cell r="A380" t="str">
            <v>田中　冨美子</v>
          </cell>
          <cell r="B380" t="str">
            <v>医学研究科</v>
          </cell>
        </row>
        <row r="381">
          <cell r="A381" t="str">
            <v>石黒　斉</v>
          </cell>
          <cell r="B381" t="str">
            <v>医学研究科</v>
          </cell>
          <cell r="C381" t="str">
            <v>泌尿器病態学</v>
          </cell>
          <cell r="D381" t="str">
            <v>特任准教授</v>
          </cell>
        </row>
        <row r="382">
          <cell r="A382" t="str">
            <v>味村　俊郎</v>
          </cell>
          <cell r="B382" t="str">
            <v>医学研究科</v>
          </cell>
        </row>
        <row r="383">
          <cell r="A383" t="str">
            <v>佐藤　秀光</v>
          </cell>
          <cell r="B383" t="str">
            <v>医学部</v>
          </cell>
        </row>
        <row r="384">
          <cell r="A384" t="str">
            <v>中西　新太郎</v>
          </cell>
          <cell r="B384" t="str">
            <v>国際総合科学研究科</v>
          </cell>
          <cell r="C384" t="str">
            <v>人間科学コース</v>
          </cell>
          <cell r="D384" t="str">
            <v>教授</v>
          </cell>
        </row>
        <row r="385">
          <cell r="A385" t="str">
            <v>奥田　昌彦</v>
          </cell>
          <cell r="B385" t="str">
            <v>国際総合科学研究科</v>
          </cell>
          <cell r="C385" t="str">
            <v>生体超分子機能科学</v>
          </cell>
          <cell r="D385" t="str">
            <v>特任助教</v>
          </cell>
        </row>
        <row r="386">
          <cell r="A386" t="str">
            <v>大山　貴子　</v>
          </cell>
          <cell r="B386" t="str">
            <v>国際総合科学研究科</v>
          </cell>
          <cell r="C386" t="str">
            <v>生体超分子計測科学</v>
          </cell>
          <cell r="D386" t="str">
            <v>博士研究員</v>
          </cell>
        </row>
        <row r="387">
          <cell r="A387" t="str">
            <v>川浦　香奈子</v>
          </cell>
          <cell r="B387" t="str">
            <v>国際総合科学研究科</v>
          </cell>
          <cell r="C387" t="str">
            <v>植物ゲノム科学</v>
          </cell>
          <cell r="D387" t="str">
            <v>特任助教</v>
          </cell>
        </row>
        <row r="388">
          <cell r="A388" t="str">
            <v>石黒　由香利</v>
          </cell>
          <cell r="B388" t="str">
            <v>医学研究科</v>
          </cell>
          <cell r="C388" t="str">
            <v>頭頸部生態機能・病態医科学</v>
          </cell>
          <cell r="D388" t="str">
            <v>特任助教</v>
          </cell>
        </row>
        <row r="389">
          <cell r="A389" t="str">
            <v>山口　章</v>
          </cell>
          <cell r="B389" t="str">
            <v>医学部</v>
          </cell>
        </row>
        <row r="390">
          <cell r="A390" t="str">
            <v>海老名　俊明</v>
          </cell>
          <cell r="B390" t="str">
            <v>市民総合医療センター</v>
          </cell>
          <cell r="C390" t="str">
            <v>心臓血管センター</v>
          </cell>
          <cell r="D390" t="str">
            <v>准教授</v>
          </cell>
        </row>
        <row r="391">
          <cell r="A391" t="str">
            <v>内野　和顕</v>
          </cell>
          <cell r="B391" t="str">
            <v>医学研究科</v>
          </cell>
          <cell r="C391" t="str">
            <v>循環器・腎臓内科学</v>
          </cell>
          <cell r="D391" t="str">
            <v>准教授</v>
          </cell>
        </row>
        <row r="392">
          <cell r="A392" t="str">
            <v>荒田　慎寿</v>
          </cell>
          <cell r="B392" t="str">
            <v>市民総合医療センター</v>
          </cell>
          <cell r="C392" t="str">
            <v>高度救命救急センター</v>
          </cell>
          <cell r="D392" t="str">
            <v>准教授</v>
          </cell>
        </row>
        <row r="393">
          <cell r="A393" t="str">
            <v>稲森　正彦</v>
          </cell>
          <cell r="B393" t="str">
            <v>附属病院</v>
          </cell>
          <cell r="C393" t="str">
            <v>消化器内科</v>
          </cell>
          <cell r="D393" t="str">
            <v>助教</v>
          </cell>
        </row>
        <row r="394">
          <cell r="A394" t="str">
            <v>沼田　和司</v>
          </cell>
          <cell r="B394" t="str">
            <v>市民総合医療センター</v>
          </cell>
          <cell r="C394" t="str">
            <v>消化器病センター</v>
          </cell>
          <cell r="D394" t="str">
            <v>准教授</v>
          </cell>
        </row>
        <row r="395">
          <cell r="A395" t="str">
            <v>長谷川　修</v>
          </cell>
          <cell r="B395" t="str">
            <v>市民総合医療センター</v>
          </cell>
          <cell r="C395" t="str">
            <v>総合診療科</v>
          </cell>
          <cell r="D395" t="str">
            <v>教授</v>
          </cell>
        </row>
        <row r="396">
          <cell r="A396" t="str">
            <v>中村　元昭</v>
          </cell>
          <cell r="B396" t="str">
            <v>医学研究科</v>
          </cell>
          <cell r="C396" t="str">
            <v>精神医学</v>
          </cell>
          <cell r="D396" t="str">
            <v>客員研究員</v>
          </cell>
        </row>
        <row r="397">
          <cell r="A397" t="str">
            <v>助川　明子</v>
          </cell>
          <cell r="B397" t="str">
            <v>医学研究科</v>
          </cell>
          <cell r="C397" t="str">
            <v>産婦人科学</v>
          </cell>
          <cell r="D397" t="str">
            <v>助教</v>
          </cell>
        </row>
        <row r="398">
          <cell r="A398" t="str">
            <v>高橋　延和</v>
          </cell>
          <cell r="B398" t="str">
            <v>医学研究科</v>
          </cell>
          <cell r="C398" t="str">
            <v>放射線医学</v>
          </cell>
          <cell r="D398" t="str">
            <v>准教授</v>
          </cell>
        </row>
        <row r="399">
          <cell r="A399" t="str">
            <v>菅野　晃靖</v>
          </cell>
          <cell r="B399" t="str">
            <v>附属病院</v>
          </cell>
          <cell r="C399" t="str">
            <v>循環器内科</v>
          </cell>
          <cell r="D399" t="str">
            <v>准教授</v>
          </cell>
        </row>
        <row r="400">
          <cell r="A400" t="str">
            <v>松下　浩平</v>
          </cell>
          <cell r="B400" t="str">
            <v>附属病院</v>
          </cell>
          <cell r="C400" t="str">
            <v>CCU</v>
          </cell>
          <cell r="D400" t="str">
            <v>助教</v>
          </cell>
        </row>
        <row r="401">
          <cell r="A401" t="str">
            <v>西　典子</v>
          </cell>
          <cell r="B401" t="str">
            <v>医学部看護学科</v>
          </cell>
          <cell r="C401" t="str">
            <v>精神看護学</v>
          </cell>
          <cell r="D401" t="str">
            <v>助教</v>
          </cell>
        </row>
        <row r="402">
          <cell r="A402" t="str">
            <v>後藤　寛</v>
          </cell>
          <cell r="B402" t="str">
            <v>国際総合科学研究科</v>
          </cell>
          <cell r="C402" t="str">
            <v>ヨコハマ起業戦略コース</v>
          </cell>
          <cell r="D402" t="str">
            <v>准教授</v>
          </cell>
        </row>
        <row r="403">
          <cell r="A403" t="str">
            <v>斉藤　聡</v>
          </cell>
          <cell r="B403" t="str">
            <v>医学研究科</v>
          </cell>
          <cell r="C403" t="str">
            <v>消化器内科学</v>
          </cell>
          <cell r="D403" t="str">
            <v>准教授</v>
          </cell>
        </row>
        <row r="404">
          <cell r="A404" t="str">
            <v>野村　英一</v>
          </cell>
          <cell r="B404" t="str">
            <v>医学研究科</v>
          </cell>
          <cell r="C404" t="str">
            <v>眼科学</v>
          </cell>
          <cell r="D404" t="str">
            <v>助教</v>
          </cell>
        </row>
        <row r="405">
          <cell r="A405" t="str">
            <v>上本　理世</v>
          </cell>
          <cell r="B405" t="str">
            <v>医学研究科</v>
          </cell>
          <cell r="C405" t="str">
            <v>眼科学</v>
          </cell>
          <cell r="D405" t="str">
            <v>助教</v>
          </cell>
        </row>
        <row r="406">
          <cell r="A406" t="str">
            <v>榮木　尚子</v>
          </cell>
          <cell r="B406" t="str">
            <v>医学研究科</v>
          </cell>
          <cell r="C406" t="str">
            <v>眼科学</v>
          </cell>
          <cell r="D406" t="str">
            <v>助教</v>
          </cell>
        </row>
        <row r="407">
          <cell r="A407" t="str">
            <v>塚越　みどり</v>
          </cell>
          <cell r="B407" t="str">
            <v>医学研究科</v>
          </cell>
          <cell r="C407" t="str">
            <v>基礎看護学</v>
          </cell>
          <cell r="D407" t="str">
            <v>准教授</v>
          </cell>
        </row>
        <row r="408">
          <cell r="A408" t="str">
            <v>戸田　すま子</v>
          </cell>
          <cell r="B408" t="str">
            <v>医学研究科</v>
          </cell>
          <cell r="C408" t="str">
            <v>基礎看護学</v>
          </cell>
          <cell r="D408" t="str">
            <v>准教授</v>
          </cell>
        </row>
        <row r="409">
          <cell r="A409" t="str">
            <v>平田　明美</v>
          </cell>
          <cell r="B409" t="str">
            <v>医学研究科</v>
          </cell>
          <cell r="C409" t="str">
            <v>基礎看護学</v>
          </cell>
          <cell r="D409" t="str">
            <v>准教授</v>
          </cell>
        </row>
        <row r="410">
          <cell r="A410" t="str">
            <v>舩木　由香</v>
          </cell>
          <cell r="B410" t="str">
            <v>医学研究科</v>
          </cell>
          <cell r="C410" t="str">
            <v>基礎看護学</v>
          </cell>
          <cell r="D410" t="str">
            <v>助教</v>
          </cell>
        </row>
        <row r="411">
          <cell r="A411" t="str">
            <v>長土井　有隆</v>
          </cell>
          <cell r="B411" t="str">
            <v>国際総合科学研究科</v>
          </cell>
          <cell r="C411" t="str">
            <v>生命ナノシステム科学研究科</v>
          </cell>
          <cell r="D411" t="str">
            <v>助教</v>
          </cell>
        </row>
        <row r="412">
          <cell r="A412" t="str">
            <v>林　郁子</v>
          </cell>
          <cell r="B412" t="str">
            <v>生命ナノシステム科学研究科</v>
          </cell>
          <cell r="C412" t="str">
            <v>計測科学</v>
          </cell>
          <cell r="D412" t="str">
            <v>准教授</v>
          </cell>
        </row>
        <row r="413">
          <cell r="A413" t="str">
            <v>永田　崇</v>
          </cell>
          <cell r="B413" t="str">
            <v>国際総合科学研究科</v>
          </cell>
          <cell r="C413" t="str">
            <v>生命ナノシステム科学研究科</v>
          </cell>
          <cell r="D413" t="str">
            <v>助教</v>
          </cell>
        </row>
        <row r="414">
          <cell r="A414" t="str">
            <v>小菅　宇之</v>
          </cell>
          <cell r="B414" t="str">
            <v>市民総合医療センター</v>
          </cell>
          <cell r="C414" t="str">
            <v>高度救命救急センター</v>
          </cell>
          <cell r="D414" t="str">
            <v>准教授</v>
          </cell>
        </row>
        <row r="415">
          <cell r="A415" t="str">
            <v>岩下　真之</v>
          </cell>
          <cell r="B415" t="str">
            <v>市民総合医療センター</v>
          </cell>
          <cell r="C415" t="str">
            <v>高度救命救急センター</v>
          </cell>
          <cell r="D415" t="str">
            <v>准教授</v>
          </cell>
        </row>
        <row r="416">
          <cell r="A416" t="str">
            <v>鈴木　理絵</v>
          </cell>
          <cell r="B416" t="str">
            <v>医学研究科</v>
          </cell>
          <cell r="C416" t="str">
            <v>産婦人科学</v>
          </cell>
          <cell r="D416" t="str">
            <v>助教</v>
          </cell>
        </row>
        <row r="417">
          <cell r="A417" t="str">
            <v>佐治　春哉</v>
          </cell>
          <cell r="B417" t="str">
            <v>医学研究科</v>
          </cell>
          <cell r="C417" t="str">
            <v>産婦人科学</v>
          </cell>
          <cell r="D417" t="str">
            <v>助教</v>
          </cell>
        </row>
        <row r="418">
          <cell r="A418" t="str">
            <v>齋藤　圭介</v>
          </cell>
          <cell r="B418" t="str">
            <v>市民総合医療センター</v>
          </cell>
          <cell r="C418" t="str">
            <v>総合周産期母子医療センター</v>
          </cell>
          <cell r="D418" t="str">
            <v>助教</v>
          </cell>
        </row>
        <row r="419">
          <cell r="A419" t="str">
            <v>太田　信介</v>
          </cell>
          <cell r="B419" t="str">
            <v>附属病院</v>
          </cell>
          <cell r="C419" t="str">
            <v>歯科・口腔外科</v>
          </cell>
          <cell r="D419" t="str">
            <v>助教</v>
          </cell>
        </row>
        <row r="420">
          <cell r="A420" t="str">
            <v>小澤　知倫</v>
          </cell>
          <cell r="B420" t="str">
            <v>市民総合医療センター</v>
          </cell>
          <cell r="C420" t="str">
            <v>歯科・口腔外科・矯正歯科</v>
          </cell>
          <cell r="D420" t="str">
            <v>助教</v>
          </cell>
        </row>
        <row r="421">
          <cell r="A421" t="str">
            <v>島崎　一夫</v>
          </cell>
          <cell r="B421" t="str">
            <v>市民総合医療センター</v>
          </cell>
          <cell r="C421" t="str">
            <v>歯科・口腔外科・矯正歯科</v>
          </cell>
          <cell r="D421" t="str">
            <v>助教</v>
          </cell>
        </row>
        <row r="422">
          <cell r="A422" t="str">
            <v>丸山　力</v>
          </cell>
          <cell r="B422" t="str">
            <v>医学研究科</v>
          </cell>
          <cell r="C422" t="str">
            <v>実験動物医学</v>
          </cell>
          <cell r="D422" t="str">
            <v>助教</v>
          </cell>
        </row>
        <row r="423">
          <cell r="A423" t="str">
            <v>池田　陽一</v>
          </cell>
          <cell r="B423" t="str">
            <v>市民総合医療センター</v>
          </cell>
          <cell r="C423" t="str">
            <v>耳鼻咽喉科</v>
          </cell>
          <cell r="D423" t="str">
            <v>助教</v>
          </cell>
        </row>
        <row r="424">
          <cell r="A424" t="str">
            <v>佐久間　康徳</v>
          </cell>
          <cell r="B424" t="str">
            <v>市民総合医療センター</v>
          </cell>
          <cell r="C424" t="str">
            <v>耳鼻咽喉科</v>
          </cell>
          <cell r="D424" t="str">
            <v>助教</v>
          </cell>
        </row>
        <row r="425">
          <cell r="A425" t="str">
            <v>塩野　理</v>
          </cell>
          <cell r="B425" t="str">
            <v>市民総合医療センター</v>
          </cell>
          <cell r="C425" t="str">
            <v>耳鼻咽喉科</v>
          </cell>
          <cell r="D425" t="str">
            <v>助教</v>
          </cell>
        </row>
        <row r="426">
          <cell r="A426" t="str">
            <v>三上　康和</v>
          </cell>
          <cell r="B426" t="str">
            <v>医学研究科</v>
          </cell>
          <cell r="C426" t="str">
            <v>耳鼻咽喉科・頭頸部外科学</v>
          </cell>
          <cell r="D426" t="str">
            <v>准教授</v>
          </cell>
        </row>
        <row r="427">
          <cell r="A427" t="str">
            <v>堀内　長一</v>
          </cell>
          <cell r="B427" t="str">
            <v>医学研究科</v>
          </cell>
          <cell r="C427" t="str">
            <v>耳鼻咽喉科・頭頸部外科学</v>
          </cell>
          <cell r="D427" t="str">
            <v>准教授</v>
          </cell>
        </row>
        <row r="428">
          <cell r="A428" t="str">
            <v>西村　剛志</v>
          </cell>
          <cell r="B428" t="str">
            <v>医学研究科</v>
          </cell>
          <cell r="C428" t="str">
            <v>耳鼻咽喉科・頭頸部外科学</v>
          </cell>
          <cell r="D428" t="str">
            <v>助教</v>
          </cell>
        </row>
        <row r="429">
          <cell r="A429" t="str">
            <v>水嶋　春朔</v>
          </cell>
          <cell r="B429" t="str">
            <v>医学研究科</v>
          </cell>
          <cell r="C429" t="str">
            <v>社会予防医学</v>
          </cell>
          <cell r="D429" t="str">
            <v>教授</v>
          </cell>
        </row>
        <row r="430">
          <cell r="A430" t="str">
            <v>北村　勝彦</v>
          </cell>
          <cell r="B430" t="str">
            <v>医学研究科</v>
          </cell>
          <cell r="C430" t="str">
            <v>社会予防医学</v>
          </cell>
          <cell r="D430" t="str">
            <v>准教授</v>
          </cell>
        </row>
        <row r="431">
          <cell r="A431" t="str">
            <v>小城原　新</v>
          </cell>
          <cell r="B431" t="str">
            <v>医学研究科</v>
          </cell>
          <cell r="C431" t="str">
            <v>社会予防医学</v>
          </cell>
          <cell r="D431" t="str">
            <v>准教授</v>
          </cell>
        </row>
        <row r="432">
          <cell r="A432" t="str">
            <v>倉　尚樹</v>
          </cell>
          <cell r="B432" t="str">
            <v>医学研究科</v>
          </cell>
          <cell r="C432" t="str">
            <v>社会予防医学</v>
          </cell>
          <cell r="D432" t="str">
            <v>助教</v>
          </cell>
        </row>
        <row r="433">
          <cell r="A433" t="str">
            <v>山田　宏</v>
          </cell>
          <cell r="B433" t="str">
            <v>市民総合医療センター</v>
          </cell>
          <cell r="C433" t="str">
            <v>集中治療部</v>
          </cell>
          <cell r="D433" t="str">
            <v>准教授</v>
          </cell>
        </row>
        <row r="434">
          <cell r="A434" t="str">
            <v>永井　正一郎</v>
          </cell>
          <cell r="B434" t="str">
            <v>市民総合医療センター</v>
          </cell>
          <cell r="C434" t="str">
            <v>集中治療部</v>
          </cell>
          <cell r="D434" t="str">
            <v>助教</v>
          </cell>
        </row>
        <row r="435">
          <cell r="A435" t="str">
            <v>山川　陽平</v>
          </cell>
          <cell r="B435" t="str">
            <v>医学研究科</v>
          </cell>
          <cell r="C435" t="str">
            <v>循環器・腎臓内科学</v>
          </cell>
          <cell r="D435" t="str">
            <v>助教</v>
          </cell>
        </row>
        <row r="436">
          <cell r="A436" t="str">
            <v>遠藤　格</v>
          </cell>
          <cell r="B436" t="str">
            <v>医学研究科</v>
          </cell>
          <cell r="C436" t="str">
            <v>消化器・腫瘍外科学</v>
          </cell>
          <cell r="D436" t="str">
            <v>教授</v>
          </cell>
        </row>
        <row r="437">
          <cell r="A437" t="str">
            <v>松尾　憲一</v>
          </cell>
          <cell r="B437" t="str">
            <v>医学研究科</v>
          </cell>
          <cell r="C437" t="str">
            <v>消化器・腫瘍外科学</v>
          </cell>
          <cell r="D437" t="str">
            <v>助教</v>
          </cell>
        </row>
        <row r="438">
          <cell r="A438" t="str">
            <v>長田　俊一</v>
          </cell>
          <cell r="B438" t="str">
            <v>医学研究科</v>
          </cell>
          <cell r="C438" t="str">
            <v>消化器・腫瘍外科学</v>
          </cell>
          <cell r="D438" t="str">
            <v>助教</v>
          </cell>
        </row>
        <row r="439">
          <cell r="A439" t="str">
            <v>山岸　茂</v>
          </cell>
          <cell r="B439" t="str">
            <v>市民総合医療センター</v>
          </cell>
          <cell r="C439" t="str">
            <v>消化器病センター</v>
          </cell>
          <cell r="D439" t="str">
            <v>助教</v>
          </cell>
        </row>
        <row r="441">
          <cell r="A441" t="str">
            <v>武田　和永</v>
          </cell>
          <cell r="B441" t="str">
            <v>医学研究科</v>
          </cell>
          <cell r="C441" t="str">
            <v>消化器・腫瘍外科学</v>
          </cell>
          <cell r="D441" t="str">
            <v>助教</v>
          </cell>
        </row>
        <row r="442">
          <cell r="A442" t="str">
            <v>小林　規俊</v>
          </cell>
          <cell r="B442" t="str">
            <v>附属病院</v>
          </cell>
          <cell r="C442" t="str">
            <v>消化器内科</v>
          </cell>
          <cell r="D442" t="str">
            <v>助教</v>
          </cell>
        </row>
        <row r="443">
          <cell r="A443" t="str">
            <v>米田　正人</v>
          </cell>
          <cell r="B443" t="str">
            <v>附属病院</v>
          </cell>
          <cell r="C443" t="str">
            <v>消化器内科</v>
          </cell>
          <cell r="D443" t="str">
            <v>助教</v>
          </cell>
        </row>
        <row r="444">
          <cell r="A444" t="str">
            <v>藤田　浩司</v>
          </cell>
          <cell r="B444" t="str">
            <v>附属病院</v>
          </cell>
          <cell r="C444" t="str">
            <v>消化器内科</v>
          </cell>
          <cell r="D444" t="str">
            <v>助教</v>
          </cell>
        </row>
        <row r="445">
          <cell r="A445" t="str">
            <v>廣川　智</v>
          </cell>
          <cell r="B445" t="str">
            <v>附属病院</v>
          </cell>
          <cell r="C445" t="str">
            <v>消化器内科</v>
          </cell>
          <cell r="D445" t="str">
            <v>助教</v>
          </cell>
        </row>
        <row r="446">
          <cell r="A446" t="str">
            <v>安部　泰伸</v>
          </cell>
          <cell r="B446" t="str">
            <v>医学研究科</v>
          </cell>
          <cell r="C446" t="str">
            <v>消化器内科学</v>
          </cell>
          <cell r="D446" t="str">
            <v>助教</v>
          </cell>
        </row>
        <row r="447">
          <cell r="A447" t="str">
            <v>森本　学</v>
          </cell>
          <cell r="B447" t="str">
            <v>市民総合医療センター</v>
          </cell>
          <cell r="C447" t="str">
            <v>消化器病センター</v>
          </cell>
          <cell r="D447" t="str">
            <v>准教授</v>
          </cell>
        </row>
        <row r="448">
          <cell r="A448" t="str">
            <v>永野　靖彦</v>
          </cell>
          <cell r="B448" t="str">
            <v>市民総合医療センター</v>
          </cell>
          <cell r="C448" t="str">
            <v>消化器病センター</v>
          </cell>
          <cell r="D448" t="str">
            <v>准教授</v>
          </cell>
        </row>
        <row r="449">
          <cell r="A449" t="str">
            <v>佐藤　勉</v>
          </cell>
          <cell r="B449" t="str">
            <v>市民総合医療センター</v>
          </cell>
          <cell r="C449" t="str">
            <v>消化器病センター</v>
          </cell>
          <cell r="D449" t="str">
            <v>助教</v>
          </cell>
        </row>
        <row r="450">
          <cell r="A450" t="str">
            <v>牧野　洋知</v>
          </cell>
          <cell r="B450" t="str">
            <v>市民総合医療センター</v>
          </cell>
          <cell r="C450" t="str">
            <v>消化器病センター</v>
          </cell>
          <cell r="D450" t="str">
            <v>助教</v>
          </cell>
        </row>
        <row r="451">
          <cell r="A451" t="str">
            <v>杉森　一哉</v>
          </cell>
          <cell r="B451" t="str">
            <v>市民総合医療センター</v>
          </cell>
          <cell r="C451" t="str">
            <v>消化器病センター</v>
          </cell>
          <cell r="D451" t="str">
            <v>助教</v>
          </cell>
        </row>
        <row r="452">
          <cell r="A452" t="str">
            <v>山本　直人</v>
          </cell>
          <cell r="B452" t="str">
            <v>市民総合医療センター</v>
          </cell>
          <cell r="C452" t="str">
            <v>消化器病センター</v>
          </cell>
          <cell r="D452" t="str">
            <v>助教</v>
          </cell>
        </row>
        <row r="453">
          <cell r="A453" t="str">
            <v>近藤　正晃</v>
          </cell>
          <cell r="B453" t="str">
            <v>市民総合医療センター</v>
          </cell>
          <cell r="C453" t="str">
            <v>消化器病センター</v>
          </cell>
          <cell r="D453" t="str">
            <v>助教</v>
          </cell>
        </row>
        <row r="454">
          <cell r="A454" t="str">
            <v>大田　貢由</v>
          </cell>
          <cell r="B454" t="str">
            <v>附属病院</v>
          </cell>
          <cell r="C454" t="str">
            <v>消化器・肝移植外科</v>
          </cell>
          <cell r="D454" t="str">
            <v>准教授</v>
          </cell>
        </row>
        <row r="455">
          <cell r="A455" t="str">
            <v>上田　倫夫</v>
          </cell>
          <cell r="B455" t="str">
            <v>市民総合医療センター</v>
          </cell>
          <cell r="C455" t="str">
            <v>消化器病センター</v>
          </cell>
          <cell r="D455" t="str">
            <v>助教</v>
          </cell>
        </row>
        <row r="456">
          <cell r="A456" t="str">
            <v>森　雅亮</v>
          </cell>
          <cell r="B456" t="str">
            <v>市民総合医療センター</v>
          </cell>
          <cell r="C456" t="str">
            <v>小児総合医療センター</v>
          </cell>
          <cell r="D456" t="str">
            <v>准教授</v>
          </cell>
        </row>
        <row r="457">
          <cell r="A457" t="str">
            <v>渕上　荘太郎</v>
          </cell>
          <cell r="B457" t="str">
            <v>国際総合科学研究科</v>
          </cell>
          <cell r="C457" t="str">
            <v>生命ナノシステム科学研究科</v>
          </cell>
          <cell r="D457" t="str">
            <v>助教</v>
          </cell>
        </row>
        <row r="458">
          <cell r="A458" t="str">
            <v>山本　かおり</v>
          </cell>
          <cell r="B458" t="str">
            <v>附属病院</v>
          </cell>
          <cell r="C458" t="str">
            <v>神経科</v>
          </cell>
          <cell r="D458" t="str">
            <v>助教</v>
          </cell>
        </row>
        <row r="459">
          <cell r="A459" t="str">
            <v>門田　哲夫</v>
          </cell>
          <cell r="B459" t="str">
            <v>医学研究科</v>
          </cell>
          <cell r="C459" t="str">
            <v>神経解剖学</v>
          </cell>
          <cell r="D459" t="str">
            <v>准教授</v>
          </cell>
        </row>
        <row r="460">
          <cell r="A460" t="str">
            <v>跡部　好敏</v>
          </cell>
          <cell r="B460" t="str">
            <v>医学研究科</v>
          </cell>
          <cell r="C460" t="str">
            <v>神経解剖学</v>
          </cell>
          <cell r="D460" t="str">
            <v>助教</v>
          </cell>
        </row>
        <row r="461">
          <cell r="A461" t="str">
            <v>中野　真人</v>
          </cell>
          <cell r="B461" t="str">
            <v>医学研究科</v>
          </cell>
          <cell r="C461" t="str">
            <v>神経解剖学</v>
          </cell>
          <cell r="D461" t="str">
            <v>助手</v>
          </cell>
        </row>
        <row r="462">
          <cell r="A462" t="str">
            <v>上條　亜紀</v>
          </cell>
          <cell r="B462" t="str">
            <v>附属病院</v>
          </cell>
          <cell r="C462" t="str">
            <v>輸血部</v>
          </cell>
          <cell r="D462" t="str">
            <v>准教授</v>
          </cell>
        </row>
        <row r="463">
          <cell r="A463" t="str">
            <v>越後　憲之</v>
          </cell>
          <cell r="B463" t="str">
            <v>附属病院</v>
          </cell>
          <cell r="C463" t="str">
            <v>麻酔科</v>
          </cell>
          <cell r="D463" t="str">
            <v>准教授</v>
          </cell>
        </row>
        <row r="464">
          <cell r="A464" t="str">
            <v>丸山　康世</v>
          </cell>
          <cell r="B464" t="str">
            <v>附属病院</v>
          </cell>
          <cell r="C464" t="str">
            <v>産婦人科</v>
          </cell>
          <cell r="D464" t="str">
            <v>助教</v>
          </cell>
        </row>
        <row r="465">
          <cell r="A465" t="str">
            <v>渡邉　眞一郎</v>
          </cell>
          <cell r="B465" t="str">
            <v>附属病院</v>
          </cell>
          <cell r="C465" t="str">
            <v>臨床検査部</v>
          </cell>
          <cell r="D465" t="str">
            <v>准教授</v>
          </cell>
        </row>
        <row r="466">
          <cell r="A466" t="str">
            <v>佐武　利彦</v>
          </cell>
          <cell r="B466" t="str">
            <v>市民総合医療センター</v>
          </cell>
          <cell r="C466" t="str">
            <v>再建外科</v>
          </cell>
          <cell r="D466" t="str">
            <v>准教授</v>
          </cell>
        </row>
        <row r="467">
          <cell r="A467" t="str">
            <v>田邉　豊</v>
          </cell>
          <cell r="B467" t="str">
            <v>附属病院</v>
          </cell>
          <cell r="C467" t="str">
            <v>脳神経外科</v>
          </cell>
          <cell r="D467" t="str">
            <v>准教授</v>
          </cell>
        </row>
        <row r="468">
          <cell r="A468" t="str">
            <v>幡多　政治</v>
          </cell>
          <cell r="B468" t="str">
            <v>医学研究科</v>
          </cell>
          <cell r="C468" t="str">
            <v>放射線医学</v>
          </cell>
          <cell r="D468" t="str">
            <v>准教授</v>
          </cell>
        </row>
        <row r="469">
          <cell r="A469" t="str">
            <v>立石　宇貴秀</v>
          </cell>
          <cell r="B469" t="str">
            <v>医学研究科</v>
          </cell>
          <cell r="C469" t="str">
            <v>放射線医学</v>
          </cell>
          <cell r="D469" t="str">
            <v>准教授</v>
          </cell>
        </row>
        <row r="470">
          <cell r="A470" t="str">
            <v>木村　英明</v>
          </cell>
          <cell r="B470" t="str">
            <v>市民総合医療センター</v>
          </cell>
          <cell r="C470" t="str">
            <v>炎症性腸疾患（IBD)センター</v>
          </cell>
          <cell r="D470" t="str">
            <v>准教授</v>
          </cell>
        </row>
        <row r="471">
          <cell r="A471" t="str">
            <v>稲山　嘉明</v>
          </cell>
          <cell r="B471" t="str">
            <v>附属病院</v>
          </cell>
          <cell r="C471" t="str">
            <v>病理部</v>
          </cell>
          <cell r="D471" t="str">
            <v>教授</v>
          </cell>
        </row>
        <row r="472">
          <cell r="A472" t="str">
            <v>棗田　豊</v>
          </cell>
          <cell r="B472" t="str">
            <v>附属病院</v>
          </cell>
          <cell r="C472" t="str">
            <v>治験推進センター</v>
          </cell>
          <cell r="D472" t="str">
            <v>教授</v>
          </cell>
        </row>
        <row r="473">
          <cell r="A473" t="str">
            <v>横井　剛</v>
          </cell>
          <cell r="B473" t="str">
            <v>附属病院</v>
          </cell>
          <cell r="C473" t="str">
            <v>リハビリテーション科</v>
          </cell>
          <cell r="D473" t="str">
            <v>助教</v>
          </cell>
        </row>
        <row r="474">
          <cell r="A474" t="str">
            <v>中島　邦晴</v>
          </cell>
          <cell r="B474" t="str">
            <v>医学研究科</v>
          </cell>
          <cell r="C474" t="str">
            <v>運動器病態学</v>
          </cell>
          <cell r="D474" t="str">
            <v>助教</v>
          </cell>
        </row>
        <row r="475">
          <cell r="A475" t="str">
            <v>斎藤　泉</v>
          </cell>
          <cell r="B475" t="str">
            <v>医学研究科</v>
          </cell>
          <cell r="C475" t="str">
            <v>運動器病態学</v>
          </cell>
          <cell r="D475" t="str">
            <v>助教</v>
          </cell>
        </row>
        <row r="476">
          <cell r="A476" t="str">
            <v>熊谷　研</v>
          </cell>
          <cell r="B476" t="str">
            <v>医学研究科</v>
          </cell>
          <cell r="C476" t="str">
            <v>運動器病態学</v>
          </cell>
          <cell r="D476" t="str">
            <v>助教</v>
          </cell>
        </row>
        <row r="477">
          <cell r="A477" t="str">
            <v>三上　太郎</v>
          </cell>
          <cell r="B477" t="str">
            <v>附属病院</v>
          </cell>
          <cell r="C477" t="str">
            <v>形成外科</v>
          </cell>
          <cell r="D477" t="str">
            <v>助教</v>
          </cell>
        </row>
        <row r="478">
          <cell r="A478" t="str">
            <v>山本　康</v>
          </cell>
          <cell r="B478" t="str">
            <v>附属病院</v>
          </cell>
          <cell r="C478" t="str">
            <v>形成外科</v>
          </cell>
          <cell r="D478" t="str">
            <v>助教</v>
          </cell>
        </row>
        <row r="479">
          <cell r="A479" t="str">
            <v>木島　毅</v>
          </cell>
          <cell r="B479" t="str">
            <v>市民総合医療センター</v>
          </cell>
          <cell r="C479" t="str">
            <v>形成外科</v>
          </cell>
          <cell r="D479" t="str">
            <v>助教</v>
          </cell>
        </row>
        <row r="480">
          <cell r="A480" t="str">
            <v>荒井　宏雅</v>
          </cell>
          <cell r="B480" t="str">
            <v>医学研究科</v>
          </cell>
          <cell r="C480" t="str">
            <v>外科治療学</v>
          </cell>
          <cell r="D480" t="str">
            <v>助教</v>
          </cell>
        </row>
        <row r="481">
          <cell r="A481" t="str">
            <v>村上　仁志</v>
          </cell>
          <cell r="B481" t="str">
            <v>医学研究科</v>
          </cell>
          <cell r="C481" t="str">
            <v>外科治療学</v>
          </cell>
          <cell r="D481" t="str">
            <v>助教</v>
          </cell>
        </row>
        <row r="482">
          <cell r="A482" t="str">
            <v>岩城　秀行</v>
          </cell>
          <cell r="B482" t="str">
            <v>医学研究科</v>
          </cell>
          <cell r="C482" t="str">
            <v>外科治療学</v>
          </cell>
          <cell r="D482" t="str">
            <v>助教</v>
          </cell>
        </row>
        <row r="483">
          <cell r="A483" t="str">
            <v>大島　理加</v>
          </cell>
          <cell r="B483" t="str">
            <v>市民総合医療センター</v>
          </cell>
          <cell r="C483" t="str">
            <v>血液内科</v>
          </cell>
          <cell r="D483" t="str">
            <v>助教</v>
          </cell>
        </row>
        <row r="484">
          <cell r="A484" t="str">
            <v>桑原　英幸</v>
          </cell>
          <cell r="B484" t="str">
            <v>市民総合医療センター</v>
          </cell>
          <cell r="C484" t="str">
            <v>血液内科</v>
          </cell>
          <cell r="D484" t="str">
            <v>助教</v>
          </cell>
        </row>
        <row r="485">
          <cell r="A485" t="str">
            <v>福井　敬文</v>
          </cell>
          <cell r="B485" t="str">
            <v>医学研究科</v>
          </cell>
          <cell r="C485" t="str">
            <v>口腔外科学</v>
          </cell>
          <cell r="D485" t="str">
            <v>助教</v>
          </cell>
        </row>
        <row r="486">
          <cell r="A486" t="str">
            <v>藤田　数敏</v>
          </cell>
          <cell r="B486" t="str">
            <v>市民総合医療センター</v>
          </cell>
          <cell r="C486" t="str">
            <v>高度救命救急センター</v>
          </cell>
          <cell r="D486" t="str">
            <v>助教</v>
          </cell>
        </row>
        <row r="487">
          <cell r="A487" t="str">
            <v>下山　哲</v>
          </cell>
          <cell r="B487" t="str">
            <v>市民総合医療センター</v>
          </cell>
          <cell r="C487" t="str">
            <v>高度救命救急センター</v>
          </cell>
          <cell r="D487" t="str">
            <v>助教</v>
          </cell>
        </row>
        <row r="488">
          <cell r="A488" t="str">
            <v>松崎　昇一</v>
          </cell>
          <cell r="B488" t="str">
            <v>市民総合医療センター</v>
          </cell>
          <cell r="C488" t="str">
            <v>高度救命救急センター</v>
          </cell>
          <cell r="D488" t="str">
            <v>助教</v>
          </cell>
        </row>
        <row r="489">
          <cell r="A489" t="str">
            <v>柏崎　裕一</v>
          </cell>
          <cell r="B489" t="str">
            <v>市民総合医療センター</v>
          </cell>
          <cell r="C489" t="str">
            <v>高度救命救急センター</v>
          </cell>
          <cell r="D489" t="str">
            <v>助教</v>
          </cell>
        </row>
        <row r="490">
          <cell r="A490" t="str">
            <v>山田　朋樹</v>
          </cell>
          <cell r="B490" t="str">
            <v>市民総合医療センター</v>
          </cell>
          <cell r="C490" t="str">
            <v>精神医療センター</v>
          </cell>
          <cell r="D490" t="str">
            <v>准教授</v>
          </cell>
        </row>
        <row r="491">
          <cell r="A491" t="str">
            <v>横尾　直樹</v>
          </cell>
          <cell r="B491" t="str">
            <v>市民総合医療センター</v>
          </cell>
          <cell r="C491" t="str">
            <v>高度救命救急センター</v>
          </cell>
          <cell r="D491" t="str">
            <v>助教</v>
          </cell>
        </row>
        <row r="492">
          <cell r="A492" t="str">
            <v>豊田　洋</v>
          </cell>
          <cell r="B492" t="str">
            <v>市民総合医療センター</v>
          </cell>
          <cell r="C492" t="str">
            <v>高度救命救急センター</v>
          </cell>
          <cell r="D492" t="str">
            <v>助教</v>
          </cell>
        </row>
        <row r="493">
          <cell r="A493" t="str">
            <v>田原　良雄</v>
          </cell>
          <cell r="B493" t="str">
            <v>市民総合医療センター</v>
          </cell>
          <cell r="C493" t="str">
            <v>高度救命救急センター</v>
          </cell>
          <cell r="D493" t="str">
            <v>助教</v>
          </cell>
        </row>
        <row r="494">
          <cell r="A494" t="str">
            <v>伊藤　優</v>
          </cell>
          <cell r="B494" t="str">
            <v>市民総合医療センター</v>
          </cell>
          <cell r="C494" t="str">
            <v>呼吸器病センター</v>
          </cell>
          <cell r="D494" t="str">
            <v>助教</v>
          </cell>
        </row>
        <row r="495">
          <cell r="A495" t="str">
            <v>後藤　秀人</v>
          </cell>
          <cell r="B495" t="str">
            <v>市民総合医療センター</v>
          </cell>
          <cell r="C495" t="str">
            <v>呼吸器病センター</v>
          </cell>
          <cell r="D495" t="str">
            <v>助教</v>
          </cell>
        </row>
        <row r="496">
          <cell r="A496" t="str">
            <v>小澤　聡子</v>
          </cell>
          <cell r="B496" t="str">
            <v>市民総合医療センター</v>
          </cell>
          <cell r="C496" t="str">
            <v>呼吸器病センター</v>
          </cell>
          <cell r="D496" t="str">
            <v>助教</v>
          </cell>
        </row>
        <row r="497">
          <cell r="A497" t="str">
            <v>山中　澄隆</v>
          </cell>
          <cell r="B497" t="str">
            <v>市民総合医療センター</v>
          </cell>
          <cell r="C497" t="str">
            <v>呼吸器病センター</v>
          </cell>
          <cell r="D497" t="str">
            <v>助教</v>
          </cell>
        </row>
        <row r="498">
          <cell r="A498" t="str">
            <v>山本　健嗣</v>
          </cell>
          <cell r="B498" t="str">
            <v>市民総合医療センター</v>
          </cell>
          <cell r="C498" t="str">
            <v>呼吸器病センター</v>
          </cell>
          <cell r="D498" t="str">
            <v>助教</v>
          </cell>
        </row>
        <row r="499">
          <cell r="A499" t="str">
            <v>井畑　穣</v>
          </cell>
          <cell r="B499" t="str">
            <v>附属病院</v>
          </cell>
          <cell r="C499" t="str">
            <v>産婦人科</v>
          </cell>
          <cell r="D499" t="str">
            <v>助教</v>
          </cell>
        </row>
        <row r="500">
          <cell r="A500" t="str">
            <v>長谷川　哲哉</v>
          </cell>
          <cell r="B500" t="str">
            <v>附属病院</v>
          </cell>
          <cell r="C500" t="str">
            <v>産婦人科</v>
          </cell>
          <cell r="D500" t="str">
            <v>助教</v>
          </cell>
        </row>
        <row r="501">
          <cell r="A501" t="str">
            <v>野村　可之</v>
          </cell>
          <cell r="B501" t="str">
            <v>附属病院</v>
          </cell>
          <cell r="C501" t="str">
            <v>産婦人科</v>
          </cell>
          <cell r="D501" t="str">
            <v>助教</v>
          </cell>
        </row>
        <row r="502">
          <cell r="A502" t="str">
            <v>永田　智子</v>
          </cell>
          <cell r="B502" t="str">
            <v>附属病院</v>
          </cell>
          <cell r="C502" t="str">
            <v>産婦人科</v>
          </cell>
          <cell r="D502" t="str">
            <v>助教</v>
          </cell>
        </row>
        <row r="503">
          <cell r="A503" t="str">
            <v>小泉　敏之</v>
          </cell>
          <cell r="B503" t="str">
            <v>附属病院</v>
          </cell>
          <cell r="C503" t="str">
            <v>歯科・口腔外科</v>
          </cell>
          <cell r="D503" t="str">
            <v>助教</v>
          </cell>
        </row>
        <row r="504">
          <cell r="A504" t="str">
            <v>小野　秀高</v>
          </cell>
          <cell r="B504" t="str">
            <v>医学研究科</v>
          </cell>
          <cell r="C504" t="str">
            <v>消化器・腫瘍外科学</v>
          </cell>
          <cell r="D504" t="str">
            <v>助教</v>
          </cell>
        </row>
        <row r="505">
          <cell r="A505" t="str">
            <v>松山　隆生</v>
          </cell>
          <cell r="B505" t="str">
            <v>医学研究科</v>
          </cell>
          <cell r="C505" t="str">
            <v>消化器・腫瘍外科学</v>
          </cell>
          <cell r="D505" t="str">
            <v>助教</v>
          </cell>
        </row>
        <row r="506">
          <cell r="A506" t="str">
            <v>山本　晴美</v>
          </cell>
          <cell r="B506" t="str">
            <v>附属病院</v>
          </cell>
          <cell r="C506" t="str">
            <v>消化器・肝移植外科</v>
          </cell>
          <cell r="D506" t="str">
            <v>助教</v>
          </cell>
        </row>
        <row r="507">
          <cell r="A507" t="str">
            <v>谷口　浩一</v>
          </cell>
          <cell r="B507" t="str">
            <v>附属病院</v>
          </cell>
          <cell r="C507" t="str">
            <v>消化器・肝移植外科</v>
          </cell>
          <cell r="D507" t="str">
            <v>助教</v>
          </cell>
        </row>
        <row r="508">
          <cell r="A508" t="str">
            <v>高倉　秀樹</v>
          </cell>
          <cell r="B508" t="str">
            <v>附属病院</v>
          </cell>
          <cell r="C508" t="str">
            <v>消化器・肝移植外科</v>
          </cell>
          <cell r="D508" t="str">
            <v>助教</v>
          </cell>
        </row>
        <row r="509">
          <cell r="A509" t="str">
            <v>横須賀　とも子</v>
          </cell>
          <cell r="B509" t="str">
            <v>附属病院</v>
          </cell>
          <cell r="C509" t="str">
            <v>小児科</v>
          </cell>
          <cell r="D509" t="str">
            <v>助教</v>
          </cell>
        </row>
        <row r="510">
          <cell r="A510" t="str">
            <v>原　良紀</v>
          </cell>
          <cell r="B510" t="str">
            <v>附属病院</v>
          </cell>
          <cell r="C510" t="str">
            <v>小児科</v>
          </cell>
          <cell r="D510" t="str">
            <v>助教</v>
          </cell>
        </row>
        <row r="511">
          <cell r="A511" t="str">
            <v>西巻　滋</v>
          </cell>
          <cell r="B511" t="str">
            <v>附属病院</v>
          </cell>
          <cell r="C511" t="str">
            <v>小児科</v>
          </cell>
          <cell r="D511" t="str">
            <v>教授</v>
          </cell>
        </row>
        <row r="512">
          <cell r="A512" t="str">
            <v>藤井　久紀</v>
          </cell>
          <cell r="B512" t="str">
            <v>医学研究科</v>
          </cell>
          <cell r="C512" t="str">
            <v>小児科学</v>
          </cell>
          <cell r="D512" t="str">
            <v>助教</v>
          </cell>
        </row>
        <row r="513">
          <cell r="A513" t="str">
            <v>宮前　多佳子</v>
          </cell>
          <cell r="B513" t="str">
            <v>医学研究科</v>
          </cell>
          <cell r="C513" t="str">
            <v>小児科学</v>
          </cell>
          <cell r="D513" t="str">
            <v>助教</v>
          </cell>
        </row>
        <row r="514">
          <cell r="A514" t="str">
            <v>西澤　崇</v>
          </cell>
          <cell r="B514" t="str">
            <v>医学研究科</v>
          </cell>
          <cell r="C514" t="str">
            <v>小児科学</v>
          </cell>
          <cell r="D514" t="str">
            <v>助教</v>
          </cell>
        </row>
        <row r="515">
          <cell r="A515" t="str">
            <v>藤田　千春</v>
          </cell>
          <cell r="B515" t="str">
            <v>医学研究科</v>
          </cell>
          <cell r="C515" t="str">
            <v>小児看護学</v>
          </cell>
          <cell r="D515" t="str">
            <v>助教</v>
          </cell>
        </row>
        <row r="516">
          <cell r="A516" t="str">
            <v>志賀　健太郎</v>
          </cell>
          <cell r="B516" t="str">
            <v>市民総合医療センター</v>
          </cell>
          <cell r="C516" t="str">
            <v>小児総合医療センター</v>
          </cell>
          <cell r="D516" t="str">
            <v>助教</v>
          </cell>
        </row>
        <row r="517">
          <cell r="A517" t="str">
            <v>武下　草生子</v>
          </cell>
          <cell r="B517" t="str">
            <v>市民総合医療センター</v>
          </cell>
          <cell r="C517" t="str">
            <v>小児総合医療センター</v>
          </cell>
          <cell r="D517" t="str">
            <v>助教</v>
          </cell>
        </row>
        <row r="518">
          <cell r="A518" t="str">
            <v>市川　和志</v>
          </cell>
          <cell r="B518" t="str">
            <v>市民総合医療センター</v>
          </cell>
          <cell r="C518" t="str">
            <v>小児総合医療センター</v>
          </cell>
          <cell r="D518" t="str">
            <v>助教</v>
          </cell>
        </row>
        <row r="519">
          <cell r="A519" t="str">
            <v>鈴木　ゆめ</v>
          </cell>
          <cell r="B519" t="str">
            <v>附属病院</v>
          </cell>
          <cell r="C519" t="str">
            <v>神経内科</v>
          </cell>
          <cell r="D519" t="str">
            <v>教授</v>
          </cell>
        </row>
        <row r="520">
          <cell r="A520" t="str">
            <v>釘本　千春</v>
          </cell>
          <cell r="B520" t="str">
            <v>医学研究科</v>
          </cell>
          <cell r="C520" t="str">
            <v>神経内科学・脳卒中医学</v>
          </cell>
          <cell r="D520" t="str">
            <v>助教</v>
          </cell>
        </row>
        <row r="521">
          <cell r="A521" t="str">
            <v>西山　毅彦</v>
          </cell>
          <cell r="B521" t="str">
            <v>市民総合医療センター</v>
          </cell>
          <cell r="C521" t="str">
            <v>神経内科</v>
          </cell>
          <cell r="D521" t="str">
            <v>准教授</v>
          </cell>
        </row>
        <row r="522">
          <cell r="A522" t="str">
            <v>城村　裕司</v>
          </cell>
          <cell r="B522" t="str">
            <v>市民総合医療センター</v>
          </cell>
          <cell r="C522" t="str">
            <v>神経内科</v>
          </cell>
          <cell r="D522" t="str">
            <v>助教</v>
          </cell>
        </row>
        <row r="523">
          <cell r="A523" t="str">
            <v>児矢野　繁</v>
          </cell>
          <cell r="B523" t="str">
            <v>医学研究科</v>
          </cell>
          <cell r="C523" t="str">
            <v>神経内科学・脳卒中医学</v>
          </cell>
          <cell r="D523" t="str">
            <v>准教授</v>
          </cell>
        </row>
        <row r="524">
          <cell r="A524" t="str">
            <v>岸田　日帯</v>
          </cell>
          <cell r="B524" t="str">
            <v>医学研究科</v>
          </cell>
          <cell r="C524" t="str">
            <v>神経内科学・脳卒中医学</v>
          </cell>
          <cell r="D524" t="str">
            <v>助教</v>
          </cell>
        </row>
        <row r="525">
          <cell r="A525" t="str">
            <v>三橋　洋</v>
          </cell>
          <cell r="B525" t="str">
            <v>医学研究科</v>
          </cell>
          <cell r="C525" t="str">
            <v>循環器・腎臓内科学</v>
          </cell>
          <cell r="D525" t="str">
            <v>助教</v>
          </cell>
        </row>
        <row r="526">
          <cell r="A526" t="str">
            <v>鈴木　伸一</v>
          </cell>
          <cell r="B526" t="str">
            <v>附属病院</v>
          </cell>
          <cell r="C526" t="str">
            <v>心臓血管外科</v>
          </cell>
          <cell r="D526" t="str">
            <v>准教授</v>
          </cell>
        </row>
        <row r="527">
          <cell r="A527" t="str">
            <v>南　智行</v>
          </cell>
          <cell r="B527" t="str">
            <v>附属病院</v>
          </cell>
          <cell r="C527" t="str">
            <v>心臓血管外科</v>
          </cell>
          <cell r="D527" t="str">
            <v>助教</v>
          </cell>
        </row>
        <row r="528">
          <cell r="A528" t="str">
            <v>内田　敬二</v>
          </cell>
          <cell r="B528" t="str">
            <v>市民総合医療センター</v>
          </cell>
          <cell r="C528" t="str">
            <v>心臓血管センター</v>
          </cell>
          <cell r="D528" t="str">
            <v>准教授</v>
          </cell>
        </row>
        <row r="529">
          <cell r="A529" t="str">
            <v>奥田　純</v>
          </cell>
          <cell r="B529" t="str">
            <v>市民総合医療センター</v>
          </cell>
          <cell r="C529" t="str">
            <v>心臓血管センター</v>
          </cell>
          <cell r="D529" t="str">
            <v>助教</v>
          </cell>
        </row>
        <row r="530">
          <cell r="A530" t="str">
            <v>塚原　健吾</v>
          </cell>
          <cell r="B530" t="str">
            <v>市民総合医療センター</v>
          </cell>
          <cell r="C530" t="str">
            <v>心臓血管センター</v>
          </cell>
          <cell r="D530" t="str">
            <v>助教</v>
          </cell>
        </row>
        <row r="531">
          <cell r="A531" t="str">
            <v>岩橋　徳明</v>
          </cell>
          <cell r="B531" t="str">
            <v>市民総合医療センター</v>
          </cell>
          <cell r="C531" t="str">
            <v>心臓血管センター</v>
          </cell>
          <cell r="D531" t="str">
            <v>助教</v>
          </cell>
        </row>
        <row r="532">
          <cell r="A532" t="str">
            <v>栁　浩正</v>
          </cell>
          <cell r="B532" t="str">
            <v>市民総合医療センター</v>
          </cell>
          <cell r="C532" t="str">
            <v>心臓血管センター</v>
          </cell>
          <cell r="D532" t="str">
            <v>助教</v>
          </cell>
        </row>
        <row r="533">
          <cell r="A533" t="str">
            <v>町田　大輔</v>
          </cell>
          <cell r="B533" t="str">
            <v>市民総合医療センター</v>
          </cell>
          <cell r="C533" t="str">
            <v>心臓血管センター</v>
          </cell>
          <cell r="D533" t="str">
            <v>助教</v>
          </cell>
        </row>
        <row r="534">
          <cell r="A534" t="str">
            <v>伊達　康一郎</v>
          </cell>
          <cell r="B534" t="str">
            <v>市民総合医療センター</v>
          </cell>
          <cell r="C534" t="str">
            <v>心臓血管センター</v>
          </cell>
          <cell r="D534" t="str">
            <v>助教</v>
          </cell>
        </row>
        <row r="535">
          <cell r="A535" t="str">
            <v>谷津　圭介</v>
          </cell>
          <cell r="B535" t="str">
            <v>市民総合医療センター</v>
          </cell>
          <cell r="C535" t="str">
            <v>腎臓内科</v>
          </cell>
          <cell r="D535" t="str">
            <v>助教</v>
          </cell>
        </row>
        <row r="536">
          <cell r="A536" t="str">
            <v>佐藤　光</v>
          </cell>
          <cell r="B536" t="str">
            <v>医学研究科</v>
          </cell>
          <cell r="C536" t="str">
            <v>生化学</v>
          </cell>
          <cell r="D536" t="str">
            <v>助教</v>
          </cell>
        </row>
        <row r="537">
          <cell r="A537" t="str">
            <v>椎名　政昭</v>
          </cell>
          <cell r="B537" t="str">
            <v>医学研究科</v>
          </cell>
          <cell r="C537" t="str">
            <v>生化学</v>
          </cell>
          <cell r="D537" t="str">
            <v>助教</v>
          </cell>
        </row>
        <row r="538">
          <cell r="A538" t="str">
            <v>瀧　直也</v>
          </cell>
          <cell r="B538" t="str">
            <v>市民総合医療センター</v>
          </cell>
          <cell r="C538" t="str">
            <v>整形外科</v>
          </cell>
          <cell r="D538" t="str">
            <v>准教授</v>
          </cell>
        </row>
        <row r="539">
          <cell r="A539" t="str">
            <v>中村　潤一郎</v>
          </cell>
          <cell r="B539" t="str">
            <v>市民総合医療センター</v>
          </cell>
          <cell r="C539" t="str">
            <v>整形外科</v>
          </cell>
          <cell r="D539" t="str">
            <v>准教授</v>
          </cell>
        </row>
        <row r="540">
          <cell r="A540" t="str">
            <v>赤松　泰</v>
          </cell>
          <cell r="B540" t="str">
            <v>市民総合医療センター</v>
          </cell>
          <cell r="C540" t="str">
            <v>整形外科</v>
          </cell>
          <cell r="D540" t="str">
            <v>助教</v>
          </cell>
        </row>
        <row r="541">
          <cell r="A541" t="str">
            <v>太田　裕彦</v>
          </cell>
          <cell r="B541" t="str">
            <v>市民総合医療センター</v>
          </cell>
          <cell r="C541" t="str">
            <v>整形外科</v>
          </cell>
          <cell r="D541" t="str">
            <v>助教</v>
          </cell>
        </row>
        <row r="542">
          <cell r="A542" t="str">
            <v>塩崎　一昌</v>
          </cell>
          <cell r="B542" t="str">
            <v>医学研究科</v>
          </cell>
          <cell r="C542" t="str">
            <v>精神医学</v>
          </cell>
          <cell r="D542" t="str">
            <v>准教授</v>
          </cell>
        </row>
        <row r="543">
          <cell r="A543" t="str">
            <v>藤田　純一</v>
          </cell>
          <cell r="B543" t="str">
            <v>医学研究科</v>
          </cell>
          <cell r="C543" t="str">
            <v>精神医学</v>
          </cell>
          <cell r="D543" t="str">
            <v>助教</v>
          </cell>
        </row>
        <row r="544">
          <cell r="A544" t="str">
            <v>小林　明子</v>
          </cell>
          <cell r="B544" t="str">
            <v>市民総合医療センター</v>
          </cell>
          <cell r="C544" t="str">
            <v>精神医療センター</v>
          </cell>
          <cell r="D544" t="str">
            <v>助教</v>
          </cell>
        </row>
        <row r="545">
          <cell r="A545" t="str">
            <v>古野　拓</v>
          </cell>
          <cell r="B545" t="str">
            <v>医学研究科</v>
          </cell>
          <cell r="C545" t="str">
            <v>精神医学</v>
          </cell>
          <cell r="D545" t="str">
            <v>助教</v>
          </cell>
        </row>
        <row r="546">
          <cell r="A546" t="str">
            <v>杉山　直也</v>
          </cell>
          <cell r="B546" t="str">
            <v>市民総合医療センター</v>
          </cell>
          <cell r="C546" t="str">
            <v>精神医療センター</v>
          </cell>
          <cell r="D546" t="str">
            <v>准教授</v>
          </cell>
        </row>
        <row r="547">
          <cell r="A547" t="str">
            <v>高橋　雄一</v>
          </cell>
          <cell r="B547" t="str">
            <v>市民総合医療センター</v>
          </cell>
          <cell r="C547" t="str">
            <v>精神医療センター</v>
          </cell>
          <cell r="D547" t="str">
            <v>助教</v>
          </cell>
        </row>
        <row r="548">
          <cell r="A548" t="str">
            <v>野本　宗孝</v>
          </cell>
          <cell r="B548" t="str">
            <v>市民総合医療センター</v>
          </cell>
          <cell r="C548" t="str">
            <v>精神医療センター</v>
          </cell>
          <cell r="D548" t="str">
            <v>助教</v>
          </cell>
        </row>
        <row r="549">
          <cell r="A549" t="str">
            <v>大森　武</v>
          </cell>
          <cell r="B549" t="str">
            <v>市民総合医療センター</v>
          </cell>
          <cell r="C549" t="str">
            <v>精神医療センター</v>
          </cell>
          <cell r="D549" t="str">
            <v>助教</v>
          </cell>
        </row>
        <row r="550">
          <cell r="A550" t="str">
            <v>大槻　正樹</v>
          </cell>
          <cell r="B550" t="str">
            <v>市民総合医療センター</v>
          </cell>
          <cell r="C550" t="str">
            <v>精神医療センター</v>
          </cell>
          <cell r="D550" t="str">
            <v>助教</v>
          </cell>
        </row>
        <row r="551">
          <cell r="A551" t="str">
            <v>関　和男</v>
          </cell>
          <cell r="B551" t="str">
            <v>市民総合医療センター</v>
          </cell>
          <cell r="C551" t="str">
            <v>総合周産期母子医療センター</v>
          </cell>
          <cell r="D551" t="str">
            <v>准教授</v>
          </cell>
        </row>
        <row r="552">
          <cell r="A552" t="str">
            <v>堀口　晴子</v>
          </cell>
          <cell r="B552" t="str">
            <v>市民総合医療センター</v>
          </cell>
          <cell r="C552" t="str">
            <v>総合周産期母子医療センター</v>
          </cell>
          <cell r="D552" t="str">
            <v>助教</v>
          </cell>
        </row>
        <row r="553">
          <cell r="A553" t="str">
            <v>奥田　美加</v>
          </cell>
          <cell r="B553" t="str">
            <v>市民総合医療センター</v>
          </cell>
          <cell r="C553" t="str">
            <v>総合周産期母子医療センター</v>
          </cell>
          <cell r="D553" t="str">
            <v>准教授</v>
          </cell>
        </row>
        <row r="554">
          <cell r="A554" t="str">
            <v>三原　卓志</v>
          </cell>
          <cell r="B554" t="str">
            <v>市民総合医療センター</v>
          </cell>
          <cell r="C554" t="str">
            <v>総合周産期母子医療センター</v>
          </cell>
          <cell r="D554" t="str">
            <v>助教</v>
          </cell>
        </row>
        <row r="555">
          <cell r="A555" t="str">
            <v>安　ひろみ</v>
          </cell>
          <cell r="B555" t="str">
            <v>市民総合医療センター</v>
          </cell>
          <cell r="C555" t="str">
            <v>総合周産期母子医療センター</v>
          </cell>
          <cell r="D555" t="str">
            <v>助教</v>
          </cell>
        </row>
        <row r="556">
          <cell r="A556" t="str">
            <v>田野島　美城</v>
          </cell>
          <cell r="B556" t="str">
            <v>市民総合医療センター</v>
          </cell>
          <cell r="C556" t="str">
            <v>総合周産期母子医療センター</v>
          </cell>
          <cell r="D556" t="str">
            <v>助教</v>
          </cell>
        </row>
        <row r="557">
          <cell r="A557" t="str">
            <v>長瀬　寛美</v>
          </cell>
          <cell r="B557" t="str">
            <v>市民総合医療センター</v>
          </cell>
          <cell r="C557" t="str">
            <v>総合周産期母子医療センター</v>
          </cell>
          <cell r="D557" t="str">
            <v>助教</v>
          </cell>
        </row>
        <row r="558">
          <cell r="A558" t="str">
            <v>村瀬　真理子</v>
          </cell>
          <cell r="B558" t="str">
            <v>医学研究科</v>
          </cell>
          <cell r="C558" t="str">
            <v>産婦人科学</v>
          </cell>
          <cell r="D558" t="str">
            <v>助教</v>
          </cell>
        </row>
        <row r="559">
          <cell r="A559" t="str">
            <v>太田　光泰</v>
          </cell>
          <cell r="B559" t="str">
            <v>市民総合医療センター</v>
          </cell>
          <cell r="C559" t="str">
            <v>総合診療科</v>
          </cell>
          <cell r="D559" t="str">
            <v>助教</v>
          </cell>
        </row>
        <row r="560">
          <cell r="A560" t="str">
            <v>尾野　道男</v>
          </cell>
          <cell r="B560" t="str">
            <v>医学研究科</v>
          </cell>
          <cell r="C560" t="str">
            <v>組織学</v>
          </cell>
          <cell r="D560" t="str">
            <v>助教</v>
          </cell>
        </row>
        <row r="561">
          <cell r="A561" t="str">
            <v>吉田　敬一郎</v>
          </cell>
          <cell r="B561" t="str">
            <v>医学研究科</v>
          </cell>
          <cell r="C561" t="str">
            <v>組織学</v>
          </cell>
          <cell r="D561" t="str">
            <v>助教</v>
          </cell>
        </row>
        <row r="562">
          <cell r="A562" t="str">
            <v>上野　規男</v>
          </cell>
          <cell r="B562" t="str">
            <v>附属病院</v>
          </cell>
          <cell r="C562" t="str">
            <v>内視鏡センター</v>
          </cell>
          <cell r="D562" t="str">
            <v>准教授</v>
          </cell>
        </row>
        <row r="563">
          <cell r="A563" t="str">
            <v>平澤　欣吾</v>
          </cell>
          <cell r="B563" t="str">
            <v>市民総合医療センター</v>
          </cell>
          <cell r="C563" t="str">
            <v>内視鏡部</v>
          </cell>
          <cell r="D563" t="str">
            <v>助教</v>
          </cell>
        </row>
        <row r="564">
          <cell r="A564" t="str">
            <v>益戸　功彦</v>
          </cell>
          <cell r="B564" t="str">
            <v>市民総合医療センター</v>
          </cell>
          <cell r="C564" t="str">
            <v>乳腺・甲状腺外科</v>
          </cell>
          <cell r="D564" t="str">
            <v>助教</v>
          </cell>
        </row>
        <row r="565">
          <cell r="A565" t="str">
            <v>清水　大輔</v>
          </cell>
          <cell r="B565" t="str">
            <v>市民総合医療センター</v>
          </cell>
          <cell r="C565" t="str">
            <v>乳腺・甲状腺外科</v>
          </cell>
          <cell r="D565" t="str">
            <v>助教</v>
          </cell>
        </row>
        <row r="566">
          <cell r="A566" t="str">
            <v>川崎　隆</v>
          </cell>
          <cell r="B566" t="str">
            <v>市民総合医療センター</v>
          </cell>
          <cell r="C566" t="str">
            <v>脳神経外科</v>
          </cell>
          <cell r="D566" t="str">
            <v>助教</v>
          </cell>
        </row>
        <row r="567">
          <cell r="A567" t="str">
            <v>間中　浩</v>
          </cell>
          <cell r="B567" t="str">
            <v>市民総合医療センター</v>
          </cell>
          <cell r="C567" t="str">
            <v>脳神経外科</v>
          </cell>
          <cell r="D567" t="str">
            <v>助教</v>
          </cell>
        </row>
        <row r="568">
          <cell r="A568" t="str">
            <v>加藤　依子</v>
          </cell>
          <cell r="B568" t="str">
            <v>市民総合医療センター</v>
          </cell>
          <cell r="C568" t="str">
            <v>脳神経外科</v>
          </cell>
          <cell r="D568" t="str">
            <v>助教</v>
          </cell>
        </row>
        <row r="569">
          <cell r="A569" t="str">
            <v>横山　髙玲</v>
          </cell>
          <cell r="B569" t="str">
            <v>医学研究科</v>
          </cell>
          <cell r="C569" t="str">
            <v>脳神経外科学</v>
          </cell>
          <cell r="D569" t="str">
            <v>助教</v>
          </cell>
        </row>
        <row r="570">
          <cell r="A570" t="str">
            <v>濱田　幸一</v>
          </cell>
          <cell r="B570" t="str">
            <v>医学研究科</v>
          </cell>
          <cell r="C570" t="str">
            <v>脳神経外科学</v>
          </cell>
          <cell r="D570" t="str">
            <v>助教</v>
          </cell>
        </row>
        <row r="571">
          <cell r="A571" t="str">
            <v>立石　健祐</v>
          </cell>
          <cell r="B571" t="str">
            <v>医学研究科</v>
          </cell>
          <cell r="C571" t="str">
            <v>脳神経外科学</v>
          </cell>
          <cell r="D571" t="str">
            <v>助教</v>
          </cell>
        </row>
        <row r="572">
          <cell r="A572" t="str">
            <v>吉田　篤司</v>
          </cell>
          <cell r="B572" t="str">
            <v>医学研究科</v>
          </cell>
          <cell r="C572" t="str">
            <v>微生物学</v>
          </cell>
          <cell r="D572" t="str">
            <v>助教</v>
          </cell>
        </row>
        <row r="573">
          <cell r="A573" t="str">
            <v>近藤　麻美</v>
          </cell>
          <cell r="B573" t="str">
            <v>医学研究科</v>
          </cell>
          <cell r="C573" t="str">
            <v>微生物学</v>
          </cell>
          <cell r="D573" t="str">
            <v>助教</v>
          </cell>
        </row>
        <row r="574">
          <cell r="A574" t="str">
            <v>三好　康秀</v>
          </cell>
          <cell r="B574" t="str">
            <v>市民総合医療センター</v>
          </cell>
          <cell r="C574" t="str">
            <v>泌尿器・腎移植科</v>
          </cell>
          <cell r="D574" t="str">
            <v>准教授</v>
          </cell>
        </row>
        <row r="575">
          <cell r="A575" t="str">
            <v>湯村　寧</v>
          </cell>
          <cell r="B575" t="str">
            <v>市民総合医療センター</v>
          </cell>
          <cell r="C575" t="str">
            <v>泌尿器・腎移植科</v>
          </cell>
          <cell r="D575" t="str">
            <v>助教</v>
          </cell>
        </row>
        <row r="576">
          <cell r="A576" t="str">
            <v>喜多　かおる</v>
          </cell>
          <cell r="B576" t="str">
            <v>附属病院</v>
          </cell>
          <cell r="C576" t="str">
            <v>ひ尿器科</v>
          </cell>
          <cell r="D576" t="str">
            <v>助教</v>
          </cell>
        </row>
        <row r="577">
          <cell r="A577" t="str">
            <v>佐野　太</v>
          </cell>
          <cell r="B577" t="str">
            <v>医学研究科</v>
          </cell>
          <cell r="C577" t="str">
            <v>泌尿器科学</v>
          </cell>
          <cell r="D577" t="str">
            <v>助教</v>
          </cell>
        </row>
        <row r="578">
          <cell r="A578" t="str">
            <v>槙山　和秀</v>
          </cell>
          <cell r="B578" t="str">
            <v>医学研究科</v>
          </cell>
          <cell r="C578" t="str">
            <v>泌尿器科学</v>
          </cell>
          <cell r="D578" t="str">
            <v>准教授</v>
          </cell>
        </row>
        <row r="579">
          <cell r="A579" t="str">
            <v>村上　貴之</v>
          </cell>
          <cell r="B579" t="str">
            <v>医学研究科</v>
          </cell>
          <cell r="C579" t="str">
            <v>泌尿器科学</v>
          </cell>
          <cell r="D579" t="str">
            <v>助教</v>
          </cell>
        </row>
        <row r="580">
          <cell r="A580" t="str">
            <v>廣門　未知子</v>
          </cell>
          <cell r="B580" t="str">
            <v>市民総合医療センター</v>
          </cell>
          <cell r="C580" t="str">
            <v>皮膚科</v>
          </cell>
          <cell r="D580" t="str">
            <v>助教</v>
          </cell>
        </row>
        <row r="581">
          <cell r="A581" t="str">
            <v>中村　和子</v>
          </cell>
          <cell r="B581" t="str">
            <v>市民総合医療センター</v>
          </cell>
          <cell r="C581" t="str">
            <v>皮膚科</v>
          </cell>
          <cell r="D581" t="str">
            <v>助教</v>
          </cell>
        </row>
        <row r="582">
          <cell r="A582" t="str">
            <v>池澤　優子</v>
          </cell>
          <cell r="B582" t="str">
            <v>市民総合医療センター</v>
          </cell>
          <cell r="C582" t="str">
            <v>皮膚科</v>
          </cell>
          <cell r="D582" t="str">
            <v>助教</v>
          </cell>
        </row>
        <row r="583">
          <cell r="A583" t="str">
            <v>小野田　雅仁</v>
          </cell>
          <cell r="B583" t="str">
            <v>医学研究科</v>
          </cell>
          <cell r="C583" t="str">
            <v>皮膚科学</v>
          </cell>
          <cell r="D583" t="str">
            <v>助教</v>
          </cell>
        </row>
        <row r="584">
          <cell r="A584" t="str">
            <v>綾部　原子</v>
          </cell>
          <cell r="B584" t="str">
            <v>医学研究科</v>
          </cell>
          <cell r="C584" t="str">
            <v>皮膚科学</v>
          </cell>
          <cell r="D584" t="str">
            <v>助教</v>
          </cell>
        </row>
        <row r="585">
          <cell r="A585" t="str">
            <v>竹下　芳裕</v>
          </cell>
          <cell r="B585" t="str">
            <v>医学研究科</v>
          </cell>
          <cell r="C585" t="str">
            <v>皮膚科学</v>
          </cell>
          <cell r="D585" t="str">
            <v>助手</v>
          </cell>
        </row>
        <row r="586">
          <cell r="A586" t="str">
            <v>中山　崇</v>
          </cell>
          <cell r="B586" t="str">
            <v>附属病院</v>
          </cell>
          <cell r="C586" t="str">
            <v>病理部</v>
          </cell>
          <cell r="D586" t="str">
            <v>准教授</v>
          </cell>
        </row>
        <row r="587">
          <cell r="A587" t="str">
            <v>野澤　昭典</v>
          </cell>
          <cell r="B587" t="str">
            <v>市民総合医療センター</v>
          </cell>
          <cell r="C587" t="str">
            <v>病理部</v>
          </cell>
          <cell r="D587" t="str">
            <v>准教授</v>
          </cell>
        </row>
        <row r="588">
          <cell r="A588" t="str">
            <v>佐々木　毅</v>
          </cell>
          <cell r="B588" t="str">
            <v>市民総合医療センター</v>
          </cell>
          <cell r="C588" t="str">
            <v>病理部</v>
          </cell>
          <cell r="D588" t="str">
            <v>准教授</v>
          </cell>
        </row>
        <row r="589">
          <cell r="A589" t="str">
            <v>吉田　浩</v>
          </cell>
          <cell r="B589" t="str">
            <v>市民総合医療センター</v>
          </cell>
          <cell r="C589" t="str">
            <v>婦人科</v>
          </cell>
          <cell r="D589" t="str">
            <v>助教</v>
          </cell>
        </row>
        <row r="590">
          <cell r="A590" t="str">
            <v>佐藤　綾</v>
          </cell>
          <cell r="B590" t="str">
            <v>市民総合医療センター</v>
          </cell>
          <cell r="C590" t="str">
            <v>婦人科</v>
          </cell>
          <cell r="D590" t="str">
            <v>助教</v>
          </cell>
        </row>
        <row r="591">
          <cell r="A591" t="str">
            <v>岡本　真知</v>
          </cell>
          <cell r="B591" t="str">
            <v>市民総合医療センター</v>
          </cell>
          <cell r="C591" t="str">
            <v>婦人科</v>
          </cell>
          <cell r="D591" t="str">
            <v>助教</v>
          </cell>
        </row>
        <row r="592">
          <cell r="A592" t="str">
            <v>秋本　和憲</v>
          </cell>
          <cell r="B592" t="str">
            <v>医学研究科</v>
          </cell>
          <cell r="C592" t="str">
            <v>分子生物学</v>
          </cell>
          <cell r="D592" t="str">
            <v>助教</v>
          </cell>
        </row>
        <row r="593">
          <cell r="A593" t="str">
            <v>古屋　充子</v>
          </cell>
          <cell r="B593" t="str">
            <v>医学研究科</v>
          </cell>
          <cell r="C593" t="str">
            <v>分子病理学</v>
          </cell>
          <cell r="D593" t="str">
            <v>准教授</v>
          </cell>
        </row>
        <row r="594">
          <cell r="A594" t="str">
            <v>長濱　清隆</v>
          </cell>
          <cell r="B594" t="str">
            <v>医学研究科</v>
          </cell>
          <cell r="C594" t="str">
            <v>分子病理学</v>
          </cell>
          <cell r="D594" t="str">
            <v>助教</v>
          </cell>
        </row>
        <row r="595">
          <cell r="A595" t="str">
            <v>萩原　浩明</v>
          </cell>
          <cell r="B595" t="str">
            <v>医学研究科</v>
          </cell>
          <cell r="C595" t="str">
            <v>放射線医学</v>
          </cell>
          <cell r="D595" t="str">
            <v>助教</v>
          </cell>
        </row>
        <row r="596">
          <cell r="A596" t="str">
            <v>南本　亮吾</v>
          </cell>
          <cell r="B596" t="str">
            <v>附属病院</v>
          </cell>
          <cell r="C596" t="str">
            <v>放射線部</v>
          </cell>
          <cell r="D596" t="str">
            <v>助教</v>
          </cell>
        </row>
        <row r="597">
          <cell r="A597" t="str">
            <v>小池　泉</v>
          </cell>
          <cell r="B597" t="str">
            <v>附属病院</v>
          </cell>
          <cell r="C597" t="str">
            <v>放射線科</v>
          </cell>
          <cell r="D597" t="str">
            <v>助教</v>
          </cell>
        </row>
        <row r="598">
          <cell r="A598" t="str">
            <v>米山　智啓</v>
          </cell>
          <cell r="B598" t="str">
            <v>附属病院</v>
          </cell>
          <cell r="C598" t="str">
            <v>放射線科</v>
          </cell>
          <cell r="D598" t="str">
            <v>助教</v>
          </cell>
        </row>
        <row r="599">
          <cell r="A599" t="str">
            <v>堀川　歩</v>
          </cell>
          <cell r="B599" t="str">
            <v>市民総合医療センター</v>
          </cell>
          <cell r="C599" t="str">
            <v>放射線部</v>
          </cell>
          <cell r="D599" t="str">
            <v>助教</v>
          </cell>
        </row>
        <row r="600">
          <cell r="A600" t="str">
            <v>濱口　真吾</v>
          </cell>
          <cell r="B600" t="str">
            <v>市民総合医療センター</v>
          </cell>
          <cell r="C600" t="str">
            <v>放射線部</v>
          </cell>
          <cell r="D600" t="str">
            <v>助教</v>
          </cell>
        </row>
        <row r="601">
          <cell r="A601" t="str">
            <v>藤本　啓子</v>
          </cell>
          <cell r="B601" t="str">
            <v>市民総合医療センター</v>
          </cell>
          <cell r="C601" t="str">
            <v>麻酔科</v>
          </cell>
          <cell r="D601" t="str">
            <v>准教授</v>
          </cell>
        </row>
        <row r="602">
          <cell r="A602" t="str">
            <v>速水　元</v>
          </cell>
          <cell r="B602" t="str">
            <v>市民総合医療センター</v>
          </cell>
          <cell r="C602" t="str">
            <v>麻酔科</v>
          </cell>
          <cell r="D602" t="str">
            <v>助教</v>
          </cell>
        </row>
        <row r="603">
          <cell r="A603" t="str">
            <v>奥谷　圭介</v>
          </cell>
          <cell r="B603" t="str">
            <v>市民総合医療センター</v>
          </cell>
          <cell r="C603" t="str">
            <v>麻酔科</v>
          </cell>
          <cell r="D603" t="str">
            <v>助教</v>
          </cell>
        </row>
        <row r="604">
          <cell r="A604" t="str">
            <v>岡村　健太</v>
          </cell>
          <cell r="B604" t="str">
            <v>市民総合医療センター</v>
          </cell>
          <cell r="C604" t="str">
            <v>麻酔科</v>
          </cell>
          <cell r="D604" t="str">
            <v>助教</v>
          </cell>
        </row>
        <row r="605">
          <cell r="A605" t="str">
            <v>大濱　佐知</v>
          </cell>
          <cell r="B605" t="str">
            <v>市民総合医療センター</v>
          </cell>
          <cell r="C605" t="str">
            <v>麻酔科</v>
          </cell>
          <cell r="D605" t="str">
            <v>助教</v>
          </cell>
        </row>
        <row r="606">
          <cell r="A606" t="str">
            <v>中橋　勇典</v>
          </cell>
          <cell r="B606" t="str">
            <v>市民総合医療センター</v>
          </cell>
          <cell r="C606" t="str">
            <v>麻酔科</v>
          </cell>
          <cell r="D606" t="str">
            <v>助教</v>
          </cell>
        </row>
        <row r="607">
          <cell r="A607" t="str">
            <v>川上　裕理</v>
          </cell>
          <cell r="B607" t="str">
            <v>市民総合医療センター</v>
          </cell>
          <cell r="C607" t="str">
            <v>麻酔科</v>
          </cell>
          <cell r="D607" t="str">
            <v>助教</v>
          </cell>
        </row>
        <row r="608">
          <cell r="A608" t="str">
            <v>佐藤　仁</v>
          </cell>
          <cell r="B608" t="str">
            <v>附属病院</v>
          </cell>
          <cell r="C608" t="str">
            <v>麻酔科</v>
          </cell>
          <cell r="D608" t="str">
            <v>助教</v>
          </cell>
        </row>
        <row r="609">
          <cell r="A609" t="str">
            <v>大木　浩</v>
          </cell>
          <cell r="B609" t="str">
            <v>附属病院</v>
          </cell>
          <cell r="C609" t="str">
            <v>麻酔科</v>
          </cell>
          <cell r="D609" t="str">
            <v>助教</v>
          </cell>
        </row>
        <row r="610">
          <cell r="A610" t="str">
            <v>水谷　健司</v>
          </cell>
          <cell r="B610" t="str">
            <v>医学研究科</v>
          </cell>
          <cell r="C610" t="str">
            <v>麻酔科学</v>
          </cell>
          <cell r="D610" t="str">
            <v>助教</v>
          </cell>
        </row>
        <row r="611">
          <cell r="A611" t="str">
            <v>新堀　博展</v>
          </cell>
          <cell r="B611" t="str">
            <v>医学研究科</v>
          </cell>
          <cell r="C611" t="str">
            <v>麻酔科学</v>
          </cell>
          <cell r="D611" t="str">
            <v>助教</v>
          </cell>
        </row>
        <row r="612">
          <cell r="A612" t="str">
            <v>井田　頼子</v>
          </cell>
          <cell r="B612" t="str">
            <v>医学研究科</v>
          </cell>
          <cell r="C612" t="str">
            <v>麻酔科学</v>
          </cell>
          <cell r="D612" t="str">
            <v>助教</v>
          </cell>
        </row>
        <row r="613">
          <cell r="A613" t="str">
            <v>渡貫　祐司</v>
          </cell>
          <cell r="B613" t="str">
            <v>医学研究科</v>
          </cell>
          <cell r="C613" t="str">
            <v>免疫・血液・呼吸器内科学</v>
          </cell>
          <cell r="D613" t="str">
            <v>准教授</v>
          </cell>
        </row>
        <row r="614">
          <cell r="A614" t="str">
            <v>須田　昭子</v>
          </cell>
          <cell r="B614" t="str">
            <v>医学研究科</v>
          </cell>
          <cell r="C614" t="str">
            <v>免疫・血液・呼吸器内科学</v>
          </cell>
          <cell r="D614" t="str">
            <v>助教</v>
          </cell>
        </row>
        <row r="615">
          <cell r="A615" t="str">
            <v>井畑　淳</v>
          </cell>
          <cell r="B615" t="str">
            <v>医学研究科</v>
          </cell>
          <cell r="C615" t="str">
            <v>免疫・血液・呼吸器内科学</v>
          </cell>
          <cell r="D615" t="str">
            <v>助教</v>
          </cell>
        </row>
        <row r="616">
          <cell r="A616" t="str">
            <v>工藤　誠</v>
          </cell>
          <cell r="B616" t="str">
            <v>医学研究科</v>
          </cell>
          <cell r="C616" t="str">
            <v>免疫・血液・呼吸器内科学</v>
          </cell>
          <cell r="D616" t="str">
            <v>助教</v>
          </cell>
        </row>
        <row r="617">
          <cell r="A617" t="str">
            <v>井上　聡</v>
          </cell>
          <cell r="B617" t="str">
            <v>医学研究科</v>
          </cell>
          <cell r="C617" t="str">
            <v>免疫・血液・呼吸器内科学</v>
          </cell>
          <cell r="D617" t="str">
            <v>助教</v>
          </cell>
        </row>
        <row r="618">
          <cell r="A618" t="str">
            <v>田中　正嗣</v>
          </cell>
          <cell r="B618" t="str">
            <v>医学研究科</v>
          </cell>
          <cell r="C618" t="str">
            <v>免疫・血液・呼吸器内科学</v>
          </cell>
          <cell r="D618" t="str">
            <v>助教</v>
          </cell>
        </row>
        <row r="619">
          <cell r="A619" t="str">
            <v>中澤　正年</v>
          </cell>
          <cell r="B619" t="str">
            <v>医学研究科</v>
          </cell>
          <cell r="C619" t="str">
            <v>免疫学</v>
          </cell>
          <cell r="D619" t="str">
            <v>准教授</v>
          </cell>
        </row>
        <row r="620">
          <cell r="A620" t="str">
            <v>市野　素英</v>
          </cell>
          <cell r="B620" t="str">
            <v>医学研究科</v>
          </cell>
          <cell r="C620" t="str">
            <v>免疫学</v>
          </cell>
          <cell r="D620" t="str">
            <v>助教</v>
          </cell>
        </row>
        <row r="621">
          <cell r="A621" t="str">
            <v>堀田　千絵</v>
          </cell>
          <cell r="B621" t="str">
            <v>医学研究科</v>
          </cell>
          <cell r="C621" t="str">
            <v>免疫学</v>
          </cell>
          <cell r="D621" t="str">
            <v>助教</v>
          </cell>
        </row>
        <row r="622">
          <cell r="A622" t="str">
            <v>中村　史雄</v>
          </cell>
          <cell r="B622" t="str">
            <v>医学研究科</v>
          </cell>
          <cell r="C622" t="str">
            <v>薬理学</v>
          </cell>
          <cell r="D622" t="str">
            <v>准教授</v>
          </cell>
        </row>
        <row r="623">
          <cell r="A623" t="str">
            <v>小倉　顕一</v>
          </cell>
          <cell r="B623" t="str">
            <v>医学研究科</v>
          </cell>
          <cell r="C623" t="str">
            <v>薬理学</v>
          </cell>
          <cell r="D623" t="str">
            <v>助教</v>
          </cell>
        </row>
        <row r="624">
          <cell r="A624" t="str">
            <v>山下　直也</v>
          </cell>
          <cell r="B624" t="str">
            <v>医学研究科</v>
          </cell>
          <cell r="C624" t="str">
            <v>薬理学</v>
          </cell>
          <cell r="D624" t="str">
            <v>助教</v>
          </cell>
        </row>
        <row r="625">
          <cell r="A625" t="str">
            <v>松本　憲ニ</v>
          </cell>
          <cell r="B625" t="str">
            <v>附属病院</v>
          </cell>
          <cell r="C625" t="str">
            <v>リウマチ・血液・感染症内科</v>
          </cell>
          <cell r="D625" t="str">
            <v>助教</v>
          </cell>
        </row>
        <row r="626">
          <cell r="A626" t="str">
            <v>築地　淳</v>
          </cell>
          <cell r="B626" t="str">
            <v>附属病院</v>
          </cell>
          <cell r="C626" t="str">
            <v>リウマチ・血液・感染症内科</v>
          </cell>
          <cell r="D626" t="str">
            <v>助教</v>
          </cell>
        </row>
        <row r="627">
          <cell r="A627" t="str">
            <v>出口　治子</v>
          </cell>
          <cell r="B627" t="str">
            <v>市民総合医療センター</v>
          </cell>
          <cell r="C627" t="str">
            <v>リウマチ膠原病センター</v>
          </cell>
          <cell r="D627" t="str">
            <v>助教</v>
          </cell>
        </row>
        <row r="628">
          <cell r="A628" t="str">
            <v>山口　祐一郎</v>
          </cell>
          <cell r="B628" t="str">
            <v>附属病院</v>
          </cell>
          <cell r="C628" t="str">
            <v>整形外科</v>
          </cell>
          <cell r="D628" t="str">
            <v>助教</v>
          </cell>
        </row>
        <row r="629">
          <cell r="A629" t="str">
            <v>若林　秀隆</v>
          </cell>
          <cell r="B629" t="str">
            <v>市民総合医療センター</v>
          </cell>
          <cell r="C629" t="str">
            <v>リハビリテーション科</v>
          </cell>
          <cell r="D629" t="str">
            <v>助教</v>
          </cell>
        </row>
        <row r="630">
          <cell r="A630" t="str">
            <v>桐越　博之</v>
          </cell>
          <cell r="B630" t="str">
            <v>附属病院</v>
          </cell>
          <cell r="C630" t="str">
            <v>臨床検査部</v>
          </cell>
          <cell r="D630" t="str">
            <v>助教</v>
          </cell>
        </row>
        <row r="631">
          <cell r="A631" t="str">
            <v>松村　恵理子</v>
          </cell>
          <cell r="B631" t="str">
            <v>附属病院</v>
          </cell>
          <cell r="C631" t="str">
            <v>臨床検査部</v>
          </cell>
          <cell r="D631" t="str">
            <v>助教</v>
          </cell>
        </row>
        <row r="632">
          <cell r="A632" t="str">
            <v>久保田　真司</v>
          </cell>
          <cell r="B632" t="str">
            <v>附属病院</v>
          </cell>
          <cell r="C632" t="str">
            <v>臨床検査部</v>
          </cell>
          <cell r="D632" t="str">
            <v>助教</v>
          </cell>
        </row>
        <row r="633">
          <cell r="A633" t="str">
            <v>後藤　歩</v>
          </cell>
          <cell r="B633" t="str">
            <v>医学研究科</v>
          </cell>
          <cell r="C633" t="str">
            <v>臨床腫瘍科学</v>
          </cell>
          <cell r="D633" t="str">
            <v>助教</v>
          </cell>
        </row>
        <row r="634">
          <cell r="A634" t="str">
            <v>木村　真理</v>
          </cell>
          <cell r="B634" t="str">
            <v>附属病院</v>
          </cell>
          <cell r="C634" t="str">
            <v>内分泌・糖尿病内科</v>
          </cell>
          <cell r="D634" t="str">
            <v>准教授</v>
          </cell>
        </row>
        <row r="635">
          <cell r="A635" t="str">
            <v>島村　めぐみ</v>
          </cell>
          <cell r="B635" t="str">
            <v>市民総合医療センター</v>
          </cell>
          <cell r="C635" t="str">
            <v>神経内科</v>
          </cell>
          <cell r="D635" t="str">
            <v>准教授</v>
          </cell>
        </row>
        <row r="636">
          <cell r="A636" t="str">
            <v>後藤　英司</v>
          </cell>
          <cell r="B636" t="str">
            <v>医学研究科</v>
          </cell>
          <cell r="C636" t="str">
            <v>医学教育学</v>
          </cell>
          <cell r="D636" t="str">
            <v>教授</v>
          </cell>
        </row>
        <row r="637">
          <cell r="A637" t="str">
            <v>及川　雅人</v>
          </cell>
          <cell r="B637" t="str">
            <v>生命ナノシステム科学研究科</v>
          </cell>
          <cell r="C637" t="str">
            <v>基盤科学コース</v>
          </cell>
          <cell r="D637" t="str">
            <v>教授</v>
          </cell>
        </row>
        <row r="638">
          <cell r="A638" t="str">
            <v>高橋　優宏</v>
          </cell>
          <cell r="B638" t="str">
            <v>医学研究科</v>
          </cell>
          <cell r="C638" t="str">
            <v>耳鼻咽喉科・頭頸部外科学</v>
          </cell>
          <cell r="D638" t="str">
            <v>助教</v>
          </cell>
        </row>
        <row r="639">
          <cell r="A639" t="str">
            <v>佐藤　隆</v>
          </cell>
          <cell r="B639" t="str">
            <v>医学研究科</v>
          </cell>
          <cell r="C639" t="str">
            <v>免疫・血液・呼吸器内科学</v>
          </cell>
          <cell r="D639" t="str">
            <v>助教</v>
          </cell>
        </row>
        <row r="640">
          <cell r="A640" t="str">
            <v>渡辺　牧子</v>
          </cell>
          <cell r="B640" t="str">
            <v>医学研究科</v>
          </cell>
          <cell r="C640" t="str">
            <v>耳鼻咽喉科・頭頸部外科学</v>
          </cell>
          <cell r="D640" t="str">
            <v>助教</v>
          </cell>
        </row>
        <row r="641">
          <cell r="A641" t="str">
            <v>川上　真理子</v>
          </cell>
          <cell r="B641" t="str">
            <v>市民総合医療センター</v>
          </cell>
          <cell r="C641" t="str">
            <v>耳鼻咽喉科</v>
          </cell>
          <cell r="D641" t="str">
            <v>助教</v>
          </cell>
        </row>
        <row r="642">
          <cell r="A642" t="str">
            <v>内山　英穂</v>
          </cell>
          <cell r="C642" t="str">
            <v>（八景キャンパス）</v>
          </cell>
          <cell r="D642" t="str">
            <v>教授</v>
          </cell>
        </row>
        <row r="643">
          <cell r="A643" t="str">
            <v>小屋　良祐</v>
          </cell>
          <cell r="C643" t="str">
            <v>（八景キャンパス）</v>
          </cell>
        </row>
        <row r="644">
          <cell r="A644" t="str">
            <v>大澤　正俊</v>
          </cell>
          <cell r="C644" t="str">
            <v>（八景キャンパス）</v>
          </cell>
          <cell r="D644" t="str">
            <v>教授</v>
          </cell>
        </row>
        <row r="645">
          <cell r="A645" t="str">
            <v>鞠　重鎬</v>
          </cell>
          <cell r="C645" t="str">
            <v>（八景キャンパス）</v>
          </cell>
          <cell r="D645" t="str">
            <v>教授</v>
          </cell>
        </row>
        <row r="647">
          <cell r="A647" t="str">
            <v>横山　晴彦</v>
          </cell>
          <cell r="B647" t="str">
            <v>生命ナノシステム科学研究科</v>
          </cell>
          <cell r="C647" t="str">
            <v>基盤科学コース</v>
          </cell>
          <cell r="D647" t="str">
            <v>客員教授</v>
          </cell>
        </row>
        <row r="648">
          <cell r="A648" t="str">
            <v>内島　敏行</v>
          </cell>
          <cell r="B648" t="str">
            <v>国際総合科学部</v>
          </cell>
          <cell r="C648" t="str">
            <v>政策経営コース</v>
          </cell>
          <cell r="D648" t="str">
            <v>教授</v>
          </cell>
        </row>
        <row r="649">
          <cell r="A649" t="str">
            <v>田村　智彦</v>
          </cell>
          <cell r="B649" t="str">
            <v>医学研究科</v>
          </cell>
          <cell r="C649" t="str">
            <v>免疫学</v>
          </cell>
          <cell r="D649" t="str">
            <v>教授</v>
          </cell>
        </row>
        <row r="650">
          <cell r="A650" t="str">
            <v>松井　道昭</v>
          </cell>
          <cell r="B650" t="str">
            <v>国際総合科学研究科</v>
          </cell>
          <cell r="C650" t="str">
            <v>国際文化創造コース</v>
          </cell>
          <cell r="D650" t="str">
            <v>教授</v>
          </cell>
        </row>
        <row r="651">
          <cell r="A651" t="str">
            <v>尾崎　正孝</v>
          </cell>
          <cell r="B651" t="str">
            <v>国際総合科学研究科</v>
          </cell>
          <cell r="C651" t="str">
            <v>基盤科学コース</v>
          </cell>
          <cell r="D651" t="str">
            <v>教授</v>
          </cell>
        </row>
        <row r="652">
          <cell r="A652" t="str">
            <v>中村　紀雄</v>
          </cell>
          <cell r="B652" t="str">
            <v>国際総合科学研究科</v>
          </cell>
          <cell r="C652" t="str">
            <v>環境生命コース</v>
          </cell>
          <cell r="D652" t="str">
            <v>教授</v>
          </cell>
        </row>
        <row r="653">
          <cell r="A653" t="str">
            <v>鈴村　和成</v>
          </cell>
          <cell r="B653" t="str">
            <v>国際総合科学研究科</v>
          </cell>
          <cell r="C653" t="str">
            <v>国際文化創造コース</v>
          </cell>
          <cell r="D653" t="str">
            <v>教授</v>
          </cell>
        </row>
        <row r="654">
          <cell r="A654" t="str">
            <v>藤川　芳朗</v>
          </cell>
          <cell r="B654" t="str">
            <v>国際総合科学研究科</v>
          </cell>
          <cell r="C654" t="str">
            <v>国際文化創造コース</v>
          </cell>
          <cell r="D654" t="str">
            <v>教授</v>
          </cell>
        </row>
        <row r="655">
          <cell r="A655" t="str">
            <v>岸田　健</v>
          </cell>
          <cell r="B655" t="str">
            <v>市民総合医療センター</v>
          </cell>
          <cell r="C655" t="str">
            <v>泌尿器・腎移植科</v>
          </cell>
        </row>
        <row r="656">
          <cell r="A656" t="str">
            <v>山川　有子</v>
          </cell>
          <cell r="B656" t="str">
            <v>市民総合医療センター</v>
          </cell>
          <cell r="C656" t="str">
            <v>皮膚科</v>
          </cell>
          <cell r="D656" t="str">
            <v>講師</v>
          </cell>
        </row>
        <row r="657">
          <cell r="A657" t="str">
            <v>伊藤　秀一</v>
          </cell>
          <cell r="B657" t="str">
            <v>市民総合医療センター</v>
          </cell>
          <cell r="C657" t="str">
            <v>小児総合医療センター</v>
          </cell>
          <cell r="D657" t="str">
            <v>准教授</v>
          </cell>
        </row>
        <row r="658">
          <cell r="A658" t="str">
            <v>小玉　亮子</v>
          </cell>
          <cell r="B658" t="str">
            <v>国際総合科学研究科</v>
          </cell>
          <cell r="C658" t="str">
            <v>人間科学コース</v>
          </cell>
          <cell r="D658" t="str">
            <v>准教授</v>
          </cell>
        </row>
        <row r="659">
          <cell r="A659" t="str">
            <v>野﨑　昭人</v>
          </cell>
          <cell r="B659" t="str">
            <v>市民総合医療センター</v>
          </cell>
          <cell r="C659" t="str">
            <v>輸血部</v>
          </cell>
          <cell r="D659" t="str">
            <v>助教</v>
          </cell>
        </row>
        <row r="660">
          <cell r="A660" t="str">
            <v>大塚　将秀</v>
          </cell>
          <cell r="B660" t="str">
            <v>附属病院</v>
          </cell>
          <cell r="C660" t="str">
            <v>集中治療部</v>
          </cell>
          <cell r="D660" t="str">
            <v>准教授</v>
          </cell>
        </row>
        <row r="661">
          <cell r="A661" t="str">
            <v>三宅　紀子</v>
          </cell>
          <cell r="B661" t="str">
            <v>医学研究科</v>
          </cell>
          <cell r="C661" t="str">
            <v>遺伝学</v>
          </cell>
          <cell r="D661" t="str">
            <v>准教授</v>
          </cell>
        </row>
        <row r="662">
          <cell r="A662" t="str">
            <v>中村　昭伸</v>
          </cell>
          <cell r="B662" t="str">
            <v>附属病院</v>
          </cell>
          <cell r="C662" t="str">
            <v>内分泌・糖尿病内科</v>
          </cell>
          <cell r="D662" t="str">
            <v>助教</v>
          </cell>
        </row>
        <row r="663">
          <cell r="A663" t="str">
            <v>富田　直人</v>
          </cell>
          <cell r="B663" t="str">
            <v>附属病院</v>
          </cell>
          <cell r="C663" t="str">
            <v>中央無菌室</v>
          </cell>
          <cell r="D663" t="str">
            <v>准教授</v>
          </cell>
        </row>
        <row r="664">
          <cell r="A664" t="str">
            <v>沼崎　玲子</v>
          </cell>
          <cell r="D664" t="str">
            <v>講師</v>
          </cell>
        </row>
        <row r="665">
          <cell r="A665" t="str">
            <v>石川　博之</v>
          </cell>
          <cell r="B665" t="str">
            <v>附属病院</v>
          </cell>
          <cell r="C665" t="str">
            <v>整形外科</v>
          </cell>
          <cell r="D665" t="str">
            <v>助教</v>
          </cell>
        </row>
        <row r="666">
          <cell r="A666" t="str">
            <v>荒川　明</v>
          </cell>
          <cell r="B666" t="str">
            <v>市民総合医療センター</v>
          </cell>
          <cell r="C666" t="str">
            <v>眼科</v>
          </cell>
          <cell r="D666" t="str">
            <v>准教授</v>
          </cell>
        </row>
        <row r="667">
          <cell r="A667" t="str">
            <v>前田　愼</v>
          </cell>
          <cell r="B667" t="str">
            <v>医学研究科</v>
          </cell>
          <cell r="C667" t="str">
            <v>消化器内科学</v>
          </cell>
          <cell r="D667" t="str">
            <v>教授</v>
          </cell>
        </row>
        <row r="668">
          <cell r="A668" t="str">
            <v>藤原　一繪</v>
          </cell>
          <cell r="B668" t="str">
            <v>生命ナノシステム科学研究科</v>
          </cell>
          <cell r="C668" t="str">
            <v>基盤科学コース</v>
          </cell>
          <cell r="D668" t="str">
            <v>特任教授</v>
          </cell>
        </row>
        <row r="669">
          <cell r="A669" t="str">
            <v>中村　京太</v>
          </cell>
          <cell r="B669" t="str">
            <v>医学研究科</v>
          </cell>
          <cell r="C669" t="str">
            <v>救急医学</v>
          </cell>
          <cell r="D669" t="str">
            <v>准教授</v>
          </cell>
        </row>
        <row r="670">
          <cell r="A670" t="str">
            <v>森村　尚登</v>
          </cell>
          <cell r="B670" t="str">
            <v>医学研究科</v>
          </cell>
          <cell r="C670" t="str">
            <v>救急医学</v>
          </cell>
          <cell r="D670" t="str">
            <v>教授</v>
          </cell>
        </row>
        <row r="671">
          <cell r="A671" t="str">
            <v>笠原　浩司</v>
          </cell>
          <cell r="B671" t="str">
            <v>生命ナノシステム科学研究科</v>
          </cell>
          <cell r="D671" t="str">
            <v>助教</v>
          </cell>
        </row>
        <row r="672">
          <cell r="A672" t="str">
            <v>元木　葉子</v>
          </cell>
          <cell r="B672" t="str">
            <v>附属病院</v>
          </cell>
          <cell r="C672" t="str">
            <v>産婦人科</v>
          </cell>
          <cell r="D672" t="str">
            <v>助教</v>
          </cell>
        </row>
        <row r="673">
          <cell r="A673" t="str">
            <v>高瀬　創</v>
          </cell>
          <cell r="B673" t="str">
            <v>医学研究科</v>
          </cell>
          <cell r="C673" t="str">
            <v>脳神経外科学</v>
          </cell>
          <cell r="D673" t="str">
            <v>助教</v>
          </cell>
        </row>
        <row r="674">
          <cell r="A674" t="str">
            <v>佐藤　美紀子</v>
          </cell>
          <cell r="B674" t="str">
            <v>附属病院</v>
          </cell>
          <cell r="C674" t="str">
            <v>産婦人科</v>
          </cell>
          <cell r="D674" t="str">
            <v>講師</v>
          </cell>
        </row>
        <row r="675">
          <cell r="A675" t="str">
            <v>青木　茂</v>
          </cell>
          <cell r="B675" t="str">
            <v>市民総合医療センター</v>
          </cell>
          <cell r="C675" t="str">
            <v>総合周産期母子医療センター</v>
          </cell>
          <cell r="D675" t="str">
            <v>助教</v>
          </cell>
        </row>
        <row r="676">
          <cell r="A676" t="str">
            <v>山田　六平</v>
          </cell>
          <cell r="B676" t="str">
            <v>医学研究科</v>
          </cell>
          <cell r="C676" t="str">
            <v>外科治療学</v>
          </cell>
          <cell r="D676" t="str">
            <v>助教</v>
          </cell>
        </row>
        <row r="677">
          <cell r="A677" t="str">
            <v>千島　隆司</v>
          </cell>
          <cell r="B677" t="str">
            <v>附属病院</v>
          </cell>
          <cell r="C677" t="str">
            <v>臨床腫瘍科・乳腺外科</v>
          </cell>
          <cell r="D677" t="str">
            <v>准教授</v>
          </cell>
        </row>
        <row r="678">
          <cell r="A678" t="str">
            <v>遠藤　宏樹</v>
          </cell>
          <cell r="B678" t="str">
            <v>附属病院</v>
          </cell>
          <cell r="C678" t="str">
            <v>消化器内科</v>
          </cell>
          <cell r="D678" t="str">
            <v>助教</v>
          </cell>
        </row>
        <row r="679">
          <cell r="A679" t="str">
            <v>湯川　寛夫</v>
          </cell>
          <cell r="B679" t="str">
            <v>附属病院</v>
          </cell>
          <cell r="C679" t="str">
            <v>一般外科</v>
          </cell>
          <cell r="D679" t="str">
            <v>准教授</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交付内定時"/>
      <sheetName val="交付決定時"/>
      <sheetName val="情報一覧分担者含む"/>
      <sheetName val="細目表"/>
      <sheetName val="細目表 (統計)"/>
    </sheetNames>
    <sheetDataSet>
      <sheetData sheetId="0">
        <row r="1">
          <cell r="A1" t="str">
            <v>No</v>
          </cell>
          <cell r="C1" t="str">
            <v>研究種目</v>
          </cell>
          <cell r="D1" t="str">
            <v>細目番号
（領域番号）</v>
          </cell>
          <cell r="E1" t="str">
            <v>分担金</v>
          </cell>
          <cell r="F1" t="str">
            <v>系</v>
          </cell>
          <cell r="G1" t="str">
            <v>分野</v>
          </cell>
          <cell r="H1" t="str">
            <v>分科</v>
          </cell>
          <cell r="I1" t="str">
            <v>細目名</v>
          </cell>
          <cell r="J1" t="str">
            <v>所属</v>
          </cell>
          <cell r="K1" t="str">
            <v>所属２</v>
          </cell>
          <cell r="L1" t="str">
            <v>職</v>
          </cell>
          <cell r="M1" t="str">
            <v>研究代表者名</v>
          </cell>
          <cell r="N1" t="str">
            <v>直接経費</v>
          </cell>
          <cell r="O1" t="str">
            <v>間接経費</v>
          </cell>
          <cell r="P1" t="str">
            <v>開始年</v>
          </cell>
          <cell r="Q1" t="str">
            <v>終了年</v>
          </cell>
          <cell r="R1" t="str">
            <v>研究課題名</v>
          </cell>
          <cell r="S1" t="str">
            <v>研究者番号</v>
          </cell>
          <cell r="T1" t="str">
            <v>プロジェクト番号</v>
          </cell>
          <cell r="U1" t="str">
            <v>開始年</v>
          </cell>
          <cell r="V1" t="str">
            <v>終了年</v>
          </cell>
          <cell r="W1" t="str">
            <v>研究課題名</v>
          </cell>
          <cell r="X1" t="str">
            <v>研究者番号</v>
          </cell>
          <cell r="Y1" t="str">
            <v>プロジェクト番号</v>
          </cell>
        </row>
        <row r="2">
          <cell r="A2">
            <v>1</v>
          </cell>
          <cell r="B2" t="str">
            <v>基A-1</v>
          </cell>
          <cell r="C2" t="str">
            <v>基盤研究(A)</v>
          </cell>
          <cell r="D2">
            <v>6907</v>
          </cell>
          <cell r="E2" t="str">
            <v>★</v>
          </cell>
          <cell r="F2" t="str">
            <v>生物系</v>
          </cell>
          <cell r="G2" t="str">
            <v>医歯薬学</v>
          </cell>
          <cell r="H2" t="str">
            <v>基礎医学</v>
          </cell>
          <cell r="I2" t="str">
            <v>人類遺伝学</v>
          </cell>
          <cell r="J2" t="str">
            <v>研）研究院（福浦）（19-）</v>
          </cell>
          <cell r="K2" t="str">
            <v>福浦</v>
          </cell>
          <cell r="L2" t="str">
            <v>教授</v>
          </cell>
          <cell r="M2" t="str">
            <v>松本　直通</v>
          </cell>
          <cell r="N2">
            <v>9200000</v>
          </cell>
          <cell r="O2">
            <v>2760000</v>
          </cell>
          <cell r="P2" t="str">
            <v>23年度</v>
          </cell>
          <cell r="Q2">
            <v>23</v>
          </cell>
          <cell r="R2" t="str">
            <v>高速シーケンサー解析を効率化するゲノム領域選択技術の開発研究</v>
          </cell>
          <cell r="S2">
            <v>80325638</v>
          </cell>
          <cell r="T2">
            <v>1021249024</v>
          </cell>
        </row>
        <row r="3">
          <cell r="A3">
            <v>2</v>
          </cell>
          <cell r="B3" t="str">
            <v>基A-2</v>
          </cell>
          <cell r="C3" t="str">
            <v>基盤研究(A)</v>
          </cell>
          <cell r="D3">
            <v>7301</v>
          </cell>
          <cell r="E3" t="str">
            <v>★</v>
          </cell>
          <cell r="F3" t="str">
            <v>生物系</v>
          </cell>
          <cell r="G3" t="str">
            <v>医歯薬学</v>
          </cell>
          <cell r="H3" t="str">
            <v>外科系臨床医学</v>
          </cell>
          <cell r="I3" t="str">
            <v>外科学一般</v>
          </cell>
          <cell r="J3" t="str">
            <v>研）研究院（福浦）（19-）</v>
          </cell>
          <cell r="K3" t="str">
            <v>福浦</v>
          </cell>
          <cell r="L3" t="str">
            <v>教授</v>
          </cell>
          <cell r="M3" t="str">
            <v>谷口　英樹</v>
          </cell>
          <cell r="N3">
            <v>9200000</v>
          </cell>
          <cell r="O3">
            <v>2760000</v>
          </cell>
          <cell r="P3">
            <v>9200000</v>
          </cell>
          <cell r="Q3">
            <v>24</v>
          </cell>
          <cell r="R3" t="str">
            <v>革新的な三次元培養装置を用いた血管化ヒト膵島再構成法の開発</v>
          </cell>
          <cell r="S3">
            <v>70292555</v>
          </cell>
          <cell r="T3">
            <v>1021249071</v>
          </cell>
          <cell r="V3">
            <v>23</v>
          </cell>
          <cell r="W3" t="str">
            <v>高速シーケンサー解析を効率化するゲノム領域選択技術の開発研究</v>
          </cell>
          <cell r="X3">
            <v>80325638</v>
          </cell>
          <cell r="Y3">
            <v>1021249024</v>
          </cell>
        </row>
        <row r="4">
          <cell r="A4">
            <v>3</v>
          </cell>
          <cell r="B4" t="str">
            <v>基A-3</v>
          </cell>
          <cell r="C4" t="str">
            <v>基盤研究(A)</v>
          </cell>
          <cell r="D4">
            <v>5805</v>
          </cell>
          <cell r="E4" t="str">
            <v>★</v>
          </cell>
          <cell r="F4" t="str">
            <v>生物系</v>
          </cell>
          <cell r="G4" t="str">
            <v>生物学</v>
          </cell>
          <cell r="H4" t="str">
            <v>生物科学</v>
          </cell>
          <cell r="I4" t="str">
            <v>細胞生物学</v>
          </cell>
          <cell r="J4" t="str">
            <v>研）研究院（福浦）（19-）</v>
          </cell>
          <cell r="K4" t="str">
            <v>福浦</v>
          </cell>
          <cell r="L4" t="str">
            <v>教授</v>
          </cell>
          <cell r="M4" t="str">
            <v>大野　茂男</v>
          </cell>
          <cell r="N4">
            <v>14800000</v>
          </cell>
          <cell r="O4">
            <v>4440000</v>
          </cell>
          <cell r="P4">
            <v>9400000</v>
          </cell>
          <cell r="Q4">
            <v>24</v>
          </cell>
          <cell r="R4" t="str">
            <v>細胞極性シグナリングの分子・細胞機構</v>
          </cell>
          <cell r="S4">
            <v>10142027</v>
          </cell>
          <cell r="T4">
            <v>1022247030</v>
          </cell>
          <cell r="V4">
            <v>24</v>
          </cell>
          <cell r="W4" t="str">
            <v>革新的な三次元培養装置を用いた血管化ヒト膵島再構成法の開発</v>
          </cell>
          <cell r="X4">
            <v>70292555</v>
          </cell>
          <cell r="Y4">
            <v>1021249071</v>
          </cell>
        </row>
        <row r="5">
          <cell r="A5">
            <v>4</v>
          </cell>
          <cell r="B5" t="str">
            <v>基B-1</v>
          </cell>
          <cell r="C5" t="str">
            <v>基盤研究(B)</v>
          </cell>
          <cell r="D5">
            <v>1103</v>
          </cell>
          <cell r="F5" t="str">
            <v>総合・新領域系</v>
          </cell>
          <cell r="G5" t="str">
            <v>総合領域</v>
          </cell>
          <cell r="H5" t="str">
            <v>神経科学</v>
          </cell>
          <cell r="I5" t="str">
            <v>神経化学・神経薬理学</v>
          </cell>
          <cell r="J5" t="str">
            <v>研）研究院（福浦）（19-）</v>
          </cell>
          <cell r="K5" t="str">
            <v>福浦</v>
          </cell>
          <cell r="L5" t="str">
            <v>教授</v>
          </cell>
          <cell r="M5" t="str">
            <v>高橋　琢哉</v>
          </cell>
          <cell r="N5">
            <v>3600000</v>
          </cell>
          <cell r="O5">
            <v>1080000</v>
          </cell>
          <cell r="P5">
            <v>9700000</v>
          </cell>
          <cell r="Q5">
            <v>22</v>
          </cell>
          <cell r="R5" t="str">
            <v>社会的隔離が脳内回路形成に及ぼす影響</v>
          </cell>
          <cell r="S5">
            <v>20423824</v>
          </cell>
          <cell r="T5">
            <v>1020300131</v>
          </cell>
          <cell r="V5">
            <v>24</v>
          </cell>
          <cell r="W5" t="str">
            <v>細胞極性シグナリングの分子・細胞機構</v>
          </cell>
          <cell r="X5">
            <v>10142027</v>
          </cell>
          <cell r="Y5">
            <v>1022247030</v>
          </cell>
        </row>
        <row r="6">
          <cell r="A6">
            <v>5</v>
          </cell>
          <cell r="B6" t="str">
            <v>基B-2</v>
          </cell>
          <cell r="C6" t="str">
            <v>基盤研究(B)</v>
          </cell>
          <cell r="D6">
            <v>1103</v>
          </cell>
          <cell r="F6" t="str">
            <v>総合・新領域系</v>
          </cell>
          <cell r="G6" t="str">
            <v>総合領域</v>
          </cell>
          <cell r="H6" t="str">
            <v>神経科学</v>
          </cell>
          <cell r="I6" t="str">
            <v>神経化学・神経薬理学</v>
          </cell>
          <cell r="J6" t="str">
            <v>研）研究院（福浦）（19-）</v>
          </cell>
          <cell r="K6" t="str">
            <v>福浦</v>
          </cell>
          <cell r="L6" t="str">
            <v>助教</v>
          </cell>
          <cell r="M6" t="str">
            <v>五嶋　良郎</v>
          </cell>
          <cell r="N6">
            <v>4200000</v>
          </cell>
          <cell r="O6">
            <v>1260000</v>
          </cell>
          <cell r="P6">
            <v>0</v>
          </cell>
          <cell r="Q6">
            <v>22</v>
          </cell>
          <cell r="R6" t="str">
            <v>新規ドーパリガンドの構造決定とドーパ応答の電気生理学的解析</v>
          </cell>
          <cell r="S6">
            <v>153750</v>
          </cell>
          <cell r="T6">
            <v>1020300132</v>
          </cell>
          <cell r="V6">
            <v>22</v>
          </cell>
          <cell r="W6" t="str">
            <v>社会的隔離が脳内回路形成に及ぼす影響</v>
          </cell>
          <cell r="X6">
            <v>20423824</v>
          </cell>
          <cell r="Y6">
            <v>1020300131</v>
          </cell>
        </row>
        <row r="7">
          <cell r="A7">
            <v>6</v>
          </cell>
          <cell r="B7" t="str">
            <v>基B-3</v>
          </cell>
          <cell r="C7" t="str">
            <v>基盤研究(B)</v>
          </cell>
          <cell r="D7">
            <v>2302</v>
          </cell>
          <cell r="E7" t="str">
            <v>★</v>
          </cell>
          <cell r="F7" t="str">
            <v>総合・新領域系</v>
          </cell>
          <cell r="G7" t="str">
            <v>総合領域</v>
          </cell>
          <cell r="H7" t="str">
            <v>神経科学</v>
          </cell>
          <cell r="I7" t="str">
            <v>神経化学・神経薬理学</v>
          </cell>
          <cell r="J7" t="str">
            <v>研）研究院</v>
          </cell>
          <cell r="K7" t="str">
            <v>鶴見</v>
          </cell>
          <cell r="L7" t="str">
            <v>教授</v>
          </cell>
          <cell r="M7" t="str">
            <v>平野　久</v>
          </cell>
          <cell r="N7">
            <v>3400000</v>
          </cell>
          <cell r="O7">
            <v>1020000</v>
          </cell>
          <cell r="P7">
            <v>0</v>
          </cell>
          <cell r="Q7">
            <v>22</v>
          </cell>
          <cell r="R7" t="str">
            <v>新規な機能プロテインチップ技術の確立とその臨床応用</v>
          </cell>
          <cell r="S7">
            <v>275075</v>
          </cell>
          <cell r="T7">
            <v>1020310121</v>
          </cell>
          <cell r="V7">
            <v>22</v>
          </cell>
          <cell r="W7" t="str">
            <v>新規ドーパリガンドの構造決定とドーパ応答の電気生理学的解析</v>
          </cell>
          <cell r="X7">
            <v>153750</v>
          </cell>
          <cell r="Y7">
            <v>1020300132</v>
          </cell>
        </row>
        <row r="8">
          <cell r="A8">
            <v>7</v>
          </cell>
          <cell r="B8" t="str">
            <v>基B-4</v>
          </cell>
          <cell r="C8" t="str">
            <v>基盤研究(B)</v>
          </cell>
          <cell r="D8">
            <v>4601</v>
          </cell>
          <cell r="E8" t="str">
            <v>★</v>
          </cell>
          <cell r="F8" t="str">
            <v>理工系</v>
          </cell>
          <cell r="G8" t="str">
            <v>総合領域</v>
          </cell>
          <cell r="H8" t="str">
            <v>神経科学</v>
          </cell>
          <cell r="I8" t="str">
            <v>神経化学・神経薬理学</v>
          </cell>
          <cell r="J8" t="str">
            <v>研）研究院</v>
          </cell>
          <cell r="K8" t="str">
            <v>八景</v>
          </cell>
          <cell r="L8" t="str">
            <v>教授</v>
          </cell>
          <cell r="M8" t="str">
            <v>三枝　洋之</v>
          </cell>
          <cell r="N8">
            <v>1200000</v>
          </cell>
          <cell r="O8">
            <v>360000</v>
          </cell>
          <cell r="P8">
            <v>0</v>
          </cell>
          <cell r="Q8">
            <v>22</v>
          </cell>
          <cell r="R8" t="str">
            <v>赤外振動スペクトルと量子化学計算による核酸塩基高次構造の決定</v>
          </cell>
          <cell r="S8">
            <v>90162180</v>
          </cell>
          <cell r="T8">
            <v>1020350012</v>
          </cell>
          <cell r="V8">
            <v>22</v>
          </cell>
          <cell r="W8" t="str">
            <v>新規な機能プロテインチップ技術の確立とその臨床応用</v>
          </cell>
          <cell r="X8">
            <v>275075</v>
          </cell>
          <cell r="Y8">
            <v>1020310121</v>
          </cell>
        </row>
        <row r="9">
          <cell r="A9">
            <v>8</v>
          </cell>
          <cell r="B9" t="str">
            <v>基B-5</v>
          </cell>
          <cell r="C9" t="str">
            <v>基盤研究(B)</v>
          </cell>
          <cell r="D9">
            <v>4601</v>
          </cell>
          <cell r="E9" t="str">
            <v>★</v>
          </cell>
          <cell r="F9" t="str">
            <v>理工系</v>
          </cell>
          <cell r="G9" t="str">
            <v>総合領域</v>
          </cell>
          <cell r="H9" t="str">
            <v>神経科学</v>
          </cell>
          <cell r="I9" t="str">
            <v>神経化学・神経薬理学</v>
          </cell>
          <cell r="J9" t="str">
            <v>研）研究院</v>
          </cell>
          <cell r="K9" t="str">
            <v>八景</v>
          </cell>
          <cell r="L9" t="str">
            <v>教授</v>
          </cell>
          <cell r="M9" t="str">
            <v>立川　仁典</v>
          </cell>
          <cell r="N9">
            <v>2100000</v>
          </cell>
          <cell r="O9">
            <v>630000</v>
          </cell>
          <cell r="P9">
            <v>0</v>
          </cell>
          <cell r="Q9">
            <v>22</v>
          </cell>
          <cell r="R9" t="str">
            <v>高精度多成分系分子理論の確立およびその応用</v>
          </cell>
          <cell r="S9">
            <v>267410</v>
          </cell>
          <cell r="T9">
            <v>1020350013</v>
          </cell>
          <cell r="V9">
            <v>22</v>
          </cell>
          <cell r="W9" t="str">
            <v>赤外振動スペクトルと量子化学計算による核酸塩基高次構造の決定</v>
          </cell>
          <cell r="X9">
            <v>90162180</v>
          </cell>
          <cell r="Y9">
            <v>1020350012</v>
          </cell>
        </row>
        <row r="10">
          <cell r="A10">
            <v>9</v>
          </cell>
          <cell r="B10" t="str">
            <v>基B-6</v>
          </cell>
          <cell r="C10" t="str">
            <v>基盤研究(B)</v>
          </cell>
          <cell r="D10">
            <v>5803</v>
          </cell>
          <cell r="E10" t="str">
            <v>★</v>
          </cell>
          <cell r="F10" t="str">
            <v>生物系</v>
          </cell>
          <cell r="G10" t="str">
            <v>総合領域</v>
          </cell>
          <cell r="H10" t="str">
            <v>神経科学</v>
          </cell>
          <cell r="I10" t="str">
            <v>神経化学・神経薬理学</v>
          </cell>
          <cell r="J10" t="str">
            <v>研）研究院</v>
          </cell>
          <cell r="K10" t="str">
            <v>鶴見</v>
          </cell>
          <cell r="L10" t="str">
            <v>教授</v>
          </cell>
          <cell r="M10" t="str">
            <v>木寺　詔紀</v>
          </cell>
          <cell r="N10">
            <v>5800000</v>
          </cell>
          <cell r="O10">
            <v>1740000</v>
          </cell>
          <cell r="P10">
            <v>0</v>
          </cell>
          <cell r="Q10">
            <v>22</v>
          </cell>
          <cell r="R10" t="str">
            <v>タンパク質立体構造情報から基質結合→構造変化の因果関係を明らかにする</v>
          </cell>
          <cell r="S10">
            <v>186280</v>
          </cell>
          <cell r="T10">
            <v>1020370063</v>
          </cell>
          <cell r="V10">
            <v>22</v>
          </cell>
          <cell r="W10" t="str">
            <v>高精度多成分系分子理論の確立およびその応用</v>
          </cell>
          <cell r="X10">
            <v>267410</v>
          </cell>
          <cell r="Y10">
            <v>1020350013</v>
          </cell>
        </row>
        <row r="11">
          <cell r="A11">
            <v>10</v>
          </cell>
          <cell r="B11" t="str">
            <v>基B-7</v>
          </cell>
          <cell r="C11" t="str">
            <v>基盤研究(B)</v>
          </cell>
          <cell r="D11">
            <v>5804</v>
          </cell>
          <cell r="F11" t="str">
            <v>生物系</v>
          </cell>
          <cell r="G11" t="str">
            <v>総合領域</v>
          </cell>
          <cell r="H11" t="str">
            <v>神経科学</v>
          </cell>
          <cell r="I11" t="str">
            <v>神経化学・神経薬理学</v>
          </cell>
          <cell r="J11" t="str">
            <v>研）研究院</v>
          </cell>
          <cell r="K11" t="str">
            <v>鶴見</v>
          </cell>
          <cell r="L11" t="str">
            <v>教授</v>
          </cell>
          <cell r="M11" t="str">
            <v>古久保　哲朗</v>
          </cell>
          <cell r="N11">
            <v>5100000</v>
          </cell>
          <cell r="O11">
            <v>1530000</v>
          </cell>
          <cell r="P11">
            <v>0</v>
          </cell>
          <cell r="Q11">
            <v>22</v>
          </cell>
          <cell r="R11" t="str">
            <v>基本転写因子TFⅡDを介した転写開始反応及びその調節機構の解明</v>
          </cell>
          <cell r="S11">
            <v>1071587</v>
          </cell>
          <cell r="T11">
            <v>1020370071</v>
          </cell>
          <cell r="V11">
            <v>22</v>
          </cell>
          <cell r="W11" t="str">
            <v>タンパク質立体構造情報から基質結合→構造変化の因果関係を明らかにする</v>
          </cell>
          <cell r="X11">
            <v>186280</v>
          </cell>
          <cell r="Y11">
            <v>1020370063</v>
          </cell>
        </row>
        <row r="12">
          <cell r="A12">
            <v>11</v>
          </cell>
          <cell r="B12" t="str">
            <v>基B-8</v>
          </cell>
          <cell r="C12" t="str">
            <v>基盤研究(B)</v>
          </cell>
          <cell r="D12">
            <v>6912</v>
          </cell>
          <cell r="E12" t="str">
            <v>★</v>
          </cell>
          <cell r="F12" t="str">
            <v>生物系</v>
          </cell>
          <cell r="G12" t="str">
            <v>総合領域</v>
          </cell>
          <cell r="H12" t="str">
            <v>神経科学</v>
          </cell>
          <cell r="I12" t="str">
            <v>神経化学・神経薬理学</v>
          </cell>
          <cell r="J12" t="str">
            <v>研）研究院（福浦）（19-）</v>
          </cell>
          <cell r="K12" t="str">
            <v>福浦</v>
          </cell>
          <cell r="L12" t="str">
            <v>教授</v>
          </cell>
          <cell r="M12" t="str">
            <v>梁　明秀</v>
          </cell>
          <cell r="N12">
            <v>4400000</v>
          </cell>
          <cell r="O12">
            <v>1320000</v>
          </cell>
          <cell r="P12">
            <v>0</v>
          </cell>
          <cell r="Q12">
            <v>22</v>
          </cell>
          <cell r="R12" t="str">
            <v>HIV-1タンパク質の細胞内ダイナミクス制御機構の解明</v>
          </cell>
          <cell r="S12">
            <v>20363814</v>
          </cell>
          <cell r="T12">
            <v>1020390136</v>
          </cell>
          <cell r="V12">
            <v>22</v>
          </cell>
          <cell r="W12" t="str">
            <v>基本転写因子TFⅡDを介した転写開始反応及びその調節機構の解明</v>
          </cell>
          <cell r="X12">
            <v>1071587</v>
          </cell>
          <cell r="Y12">
            <v>1020370071</v>
          </cell>
        </row>
        <row r="13">
          <cell r="A13">
            <v>12</v>
          </cell>
          <cell r="B13" t="str">
            <v>基B-9</v>
          </cell>
          <cell r="C13" t="str">
            <v>基盤研究(B)</v>
          </cell>
          <cell r="D13">
            <v>7202</v>
          </cell>
          <cell r="E13" t="str">
            <v>★</v>
          </cell>
          <cell r="F13" t="str">
            <v>生物系</v>
          </cell>
          <cell r="G13" t="str">
            <v>総合領域</v>
          </cell>
          <cell r="H13" t="str">
            <v>神経科学</v>
          </cell>
          <cell r="I13" t="str">
            <v>神経化学・神経薬理学</v>
          </cell>
          <cell r="J13" t="str">
            <v>病）病院教員</v>
          </cell>
          <cell r="K13" t="str">
            <v>附属</v>
          </cell>
          <cell r="L13" t="str">
            <v>教授</v>
          </cell>
          <cell r="M13" t="str">
            <v>中島　淳</v>
          </cell>
          <cell r="N13">
            <v>4800000</v>
          </cell>
          <cell r="O13">
            <v>1440000</v>
          </cell>
          <cell r="P13">
            <v>0</v>
          </cell>
          <cell r="Q13">
            <v>22</v>
          </cell>
          <cell r="R13" t="str">
            <v>高脂肪食およびアディポネクチンが大腸がん発がんに与える作用の分子メカニズムの解明</v>
          </cell>
          <cell r="S13">
            <v>30326037</v>
          </cell>
          <cell r="T13">
            <v>1020390212</v>
          </cell>
          <cell r="V13">
            <v>22</v>
          </cell>
          <cell r="W13" t="str">
            <v>HIV-1タンパク質の細胞内ダイナミクス制御機構の解明</v>
          </cell>
          <cell r="X13">
            <v>20363814</v>
          </cell>
          <cell r="Y13">
            <v>1020390136</v>
          </cell>
        </row>
        <row r="14">
          <cell r="A14">
            <v>13</v>
          </cell>
          <cell r="B14" t="str">
            <v>基B-10</v>
          </cell>
          <cell r="C14" t="str">
            <v>基盤研究(B)</v>
          </cell>
          <cell r="D14">
            <v>7205</v>
          </cell>
          <cell r="E14" t="str">
            <v>★</v>
          </cell>
          <cell r="F14" t="str">
            <v>生物系</v>
          </cell>
          <cell r="G14" t="str">
            <v>総合領域</v>
          </cell>
          <cell r="H14" t="str">
            <v>神経科学</v>
          </cell>
          <cell r="I14" t="str">
            <v>神経化学・神経薬理学</v>
          </cell>
          <cell r="J14" t="str">
            <v>研）研究院（福浦）（19-）</v>
          </cell>
          <cell r="K14" t="str">
            <v>福浦</v>
          </cell>
          <cell r="L14" t="str">
            <v>教授</v>
          </cell>
          <cell r="M14" t="str">
            <v>梅村　敏</v>
          </cell>
          <cell r="N14">
            <v>3000000</v>
          </cell>
          <cell r="O14">
            <v>900000</v>
          </cell>
          <cell r="P14">
            <v>0</v>
          </cell>
          <cell r="Q14">
            <v>22</v>
          </cell>
          <cell r="R14" t="str">
            <v>新規に同定した3つの本態性高血圧の疾患感受性遺伝子の機能解析</v>
          </cell>
          <cell r="S14">
            <v>128589</v>
          </cell>
          <cell r="T14">
            <v>1020390239</v>
          </cell>
          <cell r="V14">
            <v>22</v>
          </cell>
          <cell r="W14" t="str">
            <v>高脂肪食およびアディポネクチンが大腸がん発がんに与える作用の分子メカニズムの解明</v>
          </cell>
          <cell r="X14">
            <v>30326037</v>
          </cell>
          <cell r="Y14">
            <v>1020390212</v>
          </cell>
        </row>
        <row r="15">
          <cell r="A15">
            <v>14</v>
          </cell>
          <cell r="B15" t="str">
            <v>基B-11</v>
          </cell>
          <cell r="C15" t="str">
            <v>基盤研究(B)</v>
          </cell>
          <cell r="D15">
            <v>7304</v>
          </cell>
          <cell r="E15" t="str">
            <v>★</v>
          </cell>
          <cell r="F15" t="str">
            <v>生物系</v>
          </cell>
          <cell r="G15" t="str">
            <v>総合領域</v>
          </cell>
          <cell r="H15" t="str">
            <v>神経科学</v>
          </cell>
          <cell r="I15" t="str">
            <v>神経化学・神経薬理学</v>
          </cell>
          <cell r="J15" t="str">
            <v>研）研究院（福浦）（19-）</v>
          </cell>
          <cell r="K15" t="str">
            <v>福浦</v>
          </cell>
          <cell r="L15" t="str">
            <v>准教授</v>
          </cell>
          <cell r="M15" t="str">
            <v>菅野　洋</v>
          </cell>
          <cell r="N15">
            <v>4000000</v>
          </cell>
          <cell r="O15">
            <v>1200000</v>
          </cell>
          <cell r="P15">
            <v>0</v>
          </cell>
          <cell r="Q15">
            <v>22</v>
          </cell>
          <cell r="R15" t="str">
            <v>幹細胞の神経分化ドメインの同定とそのペプチドを用いた神経再生医療に関する研究</v>
          </cell>
          <cell r="S15">
            <v>40244496</v>
          </cell>
          <cell r="T15">
            <v>1020390389</v>
          </cell>
          <cell r="V15">
            <v>22</v>
          </cell>
          <cell r="W15" t="str">
            <v>新規に同定した3つの本態性高血圧の疾患感受性遺伝子の機能解析</v>
          </cell>
          <cell r="X15">
            <v>128589</v>
          </cell>
          <cell r="Y15">
            <v>1020390239</v>
          </cell>
        </row>
        <row r="16">
          <cell r="A16">
            <v>15</v>
          </cell>
          <cell r="B16" t="str">
            <v>基B-12</v>
          </cell>
          <cell r="C16" t="str">
            <v>基盤研究(B)</v>
          </cell>
          <cell r="D16">
            <v>7313</v>
          </cell>
          <cell r="E16" t="str">
            <v>★</v>
          </cell>
          <cell r="F16" t="str">
            <v>生物系</v>
          </cell>
          <cell r="G16" t="str">
            <v>総合領域</v>
          </cell>
          <cell r="H16" t="str">
            <v>神経科学</v>
          </cell>
          <cell r="I16" t="str">
            <v>神経化学・神経薬理学</v>
          </cell>
          <cell r="J16" t="str">
            <v>研）研究院（福浦）（19-）</v>
          </cell>
          <cell r="K16" t="str">
            <v>福浦</v>
          </cell>
          <cell r="L16" t="str">
            <v>准教授</v>
          </cell>
          <cell r="M16" t="str">
            <v>倉橋　清泰</v>
          </cell>
          <cell r="N16">
            <v>2300000</v>
          </cell>
          <cell r="O16">
            <v>690000</v>
          </cell>
          <cell r="P16">
            <v>0</v>
          </cell>
          <cell r="Q16">
            <v>22</v>
          </cell>
          <cell r="R16" t="str">
            <v>急性肺損傷の細胞内シグナルパスウェー/遺伝子ネットワーク解析と治療に向けた研究</v>
          </cell>
          <cell r="S16">
            <v>50234539</v>
          </cell>
          <cell r="T16">
            <v>1020390459</v>
          </cell>
          <cell r="V16">
            <v>22</v>
          </cell>
          <cell r="W16" t="str">
            <v>幹細胞の神経分化ドメインの同定とそのペプチドを用いた神経再生医療に関する研究</v>
          </cell>
          <cell r="X16">
            <v>40244496</v>
          </cell>
          <cell r="Y16">
            <v>1020390389</v>
          </cell>
        </row>
        <row r="17">
          <cell r="A17">
            <v>16</v>
          </cell>
          <cell r="B17" t="str">
            <v>基B-13</v>
          </cell>
          <cell r="C17" t="str">
            <v>基盤研究(B)</v>
          </cell>
          <cell r="D17">
            <v>1301</v>
          </cell>
          <cell r="E17" t="str">
            <v>★</v>
          </cell>
          <cell r="F17" t="str">
            <v>総合・新領域系</v>
          </cell>
          <cell r="G17" t="str">
            <v>総合領域</v>
          </cell>
          <cell r="H17" t="str">
            <v>神経科学</v>
          </cell>
          <cell r="I17" t="str">
            <v>神経化学・神経薬理学</v>
          </cell>
          <cell r="J17" t="str">
            <v>研）研究院（福浦）（19-）</v>
          </cell>
          <cell r="K17" t="str">
            <v>福浦</v>
          </cell>
          <cell r="L17" t="str">
            <v>准教授</v>
          </cell>
          <cell r="M17" t="str">
            <v>竹内　良平</v>
          </cell>
          <cell r="N17">
            <v>3300000</v>
          </cell>
          <cell r="O17">
            <v>990000</v>
          </cell>
          <cell r="P17">
            <v>0</v>
          </cell>
          <cell r="Q17">
            <v>23</v>
          </cell>
          <cell r="R17" t="str">
            <v>細胞内シグナル伝達解析を活用した軟骨再生を促進する超音波刺激条件の特定に関する研究</v>
          </cell>
          <cell r="S17">
            <v>30236442</v>
          </cell>
          <cell r="T17">
            <v>1021300171</v>
          </cell>
          <cell r="V17">
            <v>22</v>
          </cell>
          <cell r="W17" t="str">
            <v>急性肺損傷の細胞内シグナルパスウェー/遺伝子ネットワーク解析と治療に向けた研究</v>
          </cell>
          <cell r="X17">
            <v>50234539</v>
          </cell>
          <cell r="Y17">
            <v>1020390459</v>
          </cell>
        </row>
        <row r="18">
          <cell r="A18">
            <v>17</v>
          </cell>
          <cell r="B18" t="str">
            <v>基B-14</v>
          </cell>
          <cell r="C18" t="str">
            <v>基盤研究(B)</v>
          </cell>
          <cell r="D18">
            <v>4902</v>
          </cell>
          <cell r="E18" t="str">
            <v>★</v>
          </cell>
          <cell r="F18" t="str">
            <v>理工系</v>
          </cell>
          <cell r="G18" t="str">
            <v>総合領域</v>
          </cell>
          <cell r="H18" t="str">
            <v>神経科学</v>
          </cell>
          <cell r="I18" t="str">
            <v>神経化学・神経薬理学</v>
          </cell>
          <cell r="J18" t="str">
            <v>研）研究院</v>
          </cell>
          <cell r="K18" t="str">
            <v>八景</v>
          </cell>
          <cell r="L18" t="str">
            <v>准教授</v>
          </cell>
          <cell r="M18" t="str">
            <v>横山　崇</v>
          </cell>
          <cell r="N18">
            <v>7200000</v>
          </cell>
          <cell r="O18">
            <v>2160000</v>
          </cell>
          <cell r="P18">
            <v>3300000</v>
          </cell>
          <cell r="Q18">
            <v>23</v>
          </cell>
          <cell r="R18" t="str">
            <v>STMトンネル電子を励起源とした単分子レベル発光計測</v>
          </cell>
          <cell r="S18">
            <v>80343862</v>
          </cell>
          <cell r="T18">
            <v>1021360024</v>
          </cell>
          <cell r="V18">
            <v>23</v>
          </cell>
          <cell r="W18" t="str">
            <v>細胞内シグナル伝達解析を活用した軟骨再生を促進する超音波刺激条件の特定に関する研究</v>
          </cell>
          <cell r="X18">
            <v>30236442</v>
          </cell>
          <cell r="Y18">
            <v>1021300171</v>
          </cell>
        </row>
        <row r="19">
          <cell r="A19">
            <v>18</v>
          </cell>
          <cell r="B19" t="str">
            <v>基B-15</v>
          </cell>
          <cell r="C19" t="str">
            <v>基盤研究(B)</v>
          </cell>
          <cell r="D19">
            <v>5801</v>
          </cell>
          <cell r="E19" t="str">
            <v>★</v>
          </cell>
          <cell r="F19" t="str">
            <v>生物系</v>
          </cell>
          <cell r="G19" t="str">
            <v>総合領域</v>
          </cell>
          <cell r="H19" t="str">
            <v>神経科学</v>
          </cell>
          <cell r="I19" t="str">
            <v>神経化学・神経薬理学</v>
          </cell>
          <cell r="J19" t="str">
            <v>研）研究院</v>
          </cell>
          <cell r="K19" t="str">
            <v>鶴見</v>
          </cell>
          <cell r="L19" t="str">
            <v>教授</v>
          </cell>
          <cell r="M19" t="str">
            <v>朴　三用</v>
          </cell>
          <cell r="N19">
            <v>5600000</v>
          </cell>
          <cell r="O19">
            <v>1680000</v>
          </cell>
          <cell r="P19">
            <v>1700000</v>
          </cell>
          <cell r="Q19">
            <v>23</v>
          </cell>
          <cell r="R19" t="str">
            <v>インフルエンザウィルスRNAポリメラーゼPB１－PB2複合体の構造解析</v>
          </cell>
          <cell r="S19">
            <v>20291932</v>
          </cell>
          <cell r="T19">
            <v>1021370046</v>
          </cell>
          <cell r="V19">
            <v>23</v>
          </cell>
          <cell r="W19" t="str">
            <v>STMトンネル電子を励起源とした単分子レベル発光計測</v>
          </cell>
          <cell r="X19">
            <v>80343862</v>
          </cell>
          <cell r="Y19">
            <v>1021360024</v>
          </cell>
        </row>
        <row r="20">
          <cell r="A20">
            <v>19</v>
          </cell>
          <cell r="B20" t="str">
            <v>基B-16</v>
          </cell>
          <cell r="C20" t="str">
            <v>基盤研究(B)</v>
          </cell>
          <cell r="D20">
            <v>5801</v>
          </cell>
          <cell r="E20" t="str">
            <v>★</v>
          </cell>
          <cell r="F20" t="str">
            <v>生物系</v>
          </cell>
          <cell r="G20" t="str">
            <v>総合領域</v>
          </cell>
          <cell r="H20" t="str">
            <v>神経科学</v>
          </cell>
          <cell r="I20" t="str">
            <v>神経化学・神経薬理学</v>
          </cell>
          <cell r="J20" t="str">
            <v>研）研究院</v>
          </cell>
          <cell r="K20" t="str">
            <v>鶴見</v>
          </cell>
          <cell r="L20" t="str">
            <v>教授</v>
          </cell>
          <cell r="M20" t="str">
            <v>片平　正人</v>
          </cell>
          <cell r="N20">
            <v>4200000</v>
          </cell>
          <cell r="O20">
            <v>1260000</v>
          </cell>
          <cell r="P20">
            <v>2100000</v>
          </cell>
          <cell r="Q20">
            <v>23</v>
          </cell>
          <cell r="R20" t="str">
            <v>A1蛋白質ーテロメアーテロメレース３者複合体の構造解析とテロメレース阻害法の開放</v>
          </cell>
          <cell r="S20">
            <v>70211844</v>
          </cell>
          <cell r="T20">
            <v>1021370047</v>
          </cell>
          <cell r="V20">
            <v>23</v>
          </cell>
          <cell r="W20" t="str">
            <v>インフルエンザウィルスRNAポリメラーゼPB１－PB2複合体の構造解析</v>
          </cell>
          <cell r="X20">
            <v>20291932</v>
          </cell>
          <cell r="Y20">
            <v>1021370046</v>
          </cell>
        </row>
        <row r="21">
          <cell r="A21">
            <v>20</v>
          </cell>
          <cell r="B21" t="str">
            <v>基B-17</v>
          </cell>
          <cell r="C21" t="str">
            <v>基盤研究(B)</v>
          </cell>
          <cell r="D21">
            <v>5801</v>
          </cell>
          <cell r="E21" t="str">
            <v>★</v>
          </cell>
          <cell r="F21" t="str">
            <v>生物系</v>
          </cell>
          <cell r="G21" t="str">
            <v>総合領域</v>
          </cell>
          <cell r="H21" t="str">
            <v>神経科学</v>
          </cell>
          <cell r="I21" t="str">
            <v>神経化学・神経薬理学</v>
          </cell>
          <cell r="J21" t="str">
            <v>研）研究院</v>
          </cell>
          <cell r="K21" t="str">
            <v>鶴見</v>
          </cell>
          <cell r="L21" t="str">
            <v>教授</v>
          </cell>
          <cell r="M21" t="str">
            <v>佐藤　衛</v>
          </cell>
          <cell r="N21">
            <v>4200000</v>
          </cell>
          <cell r="O21">
            <v>1260000</v>
          </cell>
          <cell r="P21">
            <v>2800000</v>
          </cell>
          <cell r="Q21">
            <v>23</v>
          </cell>
          <cell r="R21" t="str">
            <v>DNA複製におけるユビキチン化シグナルと分子間相互作用の構造生物学</v>
          </cell>
          <cell r="S21">
            <v>60170784</v>
          </cell>
          <cell r="T21">
            <v>1021370048</v>
          </cell>
          <cell r="V21">
            <v>23</v>
          </cell>
          <cell r="W21" t="str">
            <v>A1蛋白質ーテロメアーテロメレース３者複合体の構造解析とテロメレース阻害法の開放</v>
          </cell>
          <cell r="X21">
            <v>70211844</v>
          </cell>
          <cell r="Y21">
            <v>1021370047</v>
          </cell>
        </row>
        <row r="22">
          <cell r="A22">
            <v>21</v>
          </cell>
          <cell r="B22" t="str">
            <v>基B-18</v>
          </cell>
          <cell r="C22" t="str">
            <v>基盤研究(B)</v>
          </cell>
          <cell r="D22">
            <v>6906</v>
          </cell>
          <cell r="E22" t="str">
            <v>★</v>
          </cell>
          <cell r="F22" t="str">
            <v>生物系</v>
          </cell>
          <cell r="G22" t="str">
            <v>総合領域</v>
          </cell>
          <cell r="H22" t="str">
            <v>神経科学</v>
          </cell>
          <cell r="I22" t="str">
            <v>神経化学・神経薬理学</v>
          </cell>
          <cell r="J22" t="str">
            <v>研）研究院（福浦）（19-）</v>
          </cell>
          <cell r="K22" t="str">
            <v>福浦</v>
          </cell>
          <cell r="L22" t="str">
            <v>教授</v>
          </cell>
          <cell r="M22" t="str">
            <v>田村　智彦</v>
          </cell>
          <cell r="N22">
            <v>4500000</v>
          </cell>
          <cell r="O22">
            <v>1350000</v>
          </cell>
          <cell r="P22">
            <v>4200000</v>
          </cell>
          <cell r="Q22">
            <v>23</v>
          </cell>
          <cell r="R22" t="str">
            <v>炎症による発癌における転写因子ファミリーIRFの役割に関する研究</v>
          </cell>
          <cell r="S22">
            <v>50285144</v>
          </cell>
          <cell r="T22">
            <v>1021390089</v>
          </cell>
          <cell r="V22">
            <v>23</v>
          </cell>
          <cell r="W22" t="str">
            <v>DNA複製におけるユビキチン化シグナルと分子間相互作用の構造生物学</v>
          </cell>
          <cell r="X22">
            <v>60170784</v>
          </cell>
          <cell r="Y22">
            <v>1021370048</v>
          </cell>
        </row>
        <row r="23">
          <cell r="A23">
            <v>22</v>
          </cell>
          <cell r="B23" t="str">
            <v>基B-19</v>
          </cell>
          <cell r="C23" t="str">
            <v>基盤研究(B)</v>
          </cell>
          <cell r="D23">
            <v>7203</v>
          </cell>
          <cell r="E23" t="str">
            <v>★</v>
          </cell>
          <cell r="F23" t="str">
            <v>生物系</v>
          </cell>
          <cell r="G23" t="str">
            <v>総合領域</v>
          </cell>
          <cell r="H23" t="str">
            <v>神経科学</v>
          </cell>
          <cell r="I23" t="str">
            <v>神経化学・神経薬理学</v>
          </cell>
          <cell r="J23" t="str">
            <v>研）研究院（福浦）（19-）</v>
          </cell>
          <cell r="K23" t="str">
            <v>福浦</v>
          </cell>
          <cell r="L23" t="str">
            <v>教授</v>
          </cell>
          <cell r="M23" t="str">
            <v>石川　義弘</v>
          </cell>
          <cell r="N23">
            <v>4400000</v>
          </cell>
          <cell r="O23">
            <v>1320000</v>
          </cell>
          <cell r="P23">
            <v>4500000</v>
          </cell>
          <cell r="Q23">
            <v>23</v>
          </cell>
          <cell r="R23" t="str">
            <v>自律神経による心機能制御の分子メカニズム</v>
          </cell>
          <cell r="S23">
            <v>40305470</v>
          </cell>
          <cell r="T23">
            <v>1021390246</v>
          </cell>
          <cell r="V23">
            <v>23</v>
          </cell>
          <cell r="W23" t="str">
            <v>炎症による発癌における転写因子ファミリーIRFの役割に関する研究</v>
          </cell>
          <cell r="X23">
            <v>50285144</v>
          </cell>
          <cell r="Y23">
            <v>1021390089</v>
          </cell>
        </row>
        <row r="24">
          <cell r="A24">
            <v>23</v>
          </cell>
          <cell r="B24" t="str">
            <v>基B-20</v>
          </cell>
          <cell r="C24" t="str">
            <v>基盤研究(B)</v>
          </cell>
          <cell r="D24">
            <v>7207</v>
          </cell>
          <cell r="E24" t="str">
            <v>★</v>
          </cell>
          <cell r="F24" t="str">
            <v>生物系</v>
          </cell>
          <cell r="G24" t="str">
            <v>総合領域</v>
          </cell>
          <cell r="H24" t="str">
            <v>神経科学</v>
          </cell>
          <cell r="I24" t="str">
            <v>神経化学・神経薬理学</v>
          </cell>
          <cell r="J24" t="str">
            <v>研）研究院（福浦）（19-）</v>
          </cell>
          <cell r="K24" t="str">
            <v>福浦</v>
          </cell>
          <cell r="L24" t="str">
            <v>教授</v>
          </cell>
          <cell r="M24" t="str">
            <v>寺内　康夫</v>
          </cell>
          <cell r="N24">
            <v>4000000</v>
          </cell>
          <cell r="O24">
            <v>1200000</v>
          </cell>
          <cell r="P24">
            <v>4400000</v>
          </cell>
          <cell r="Q24">
            <v>23</v>
          </cell>
          <cell r="R24" t="str">
            <v>グルコキナーゼ依存性・非依存性の膵β細胞量調節機構の解明</v>
          </cell>
          <cell r="S24">
            <v>40359609</v>
          </cell>
          <cell r="T24">
            <v>1021390282</v>
          </cell>
          <cell r="V24">
            <v>23</v>
          </cell>
          <cell r="W24" t="str">
            <v>自律神経による心機能制御の分子メカニズム</v>
          </cell>
          <cell r="X24">
            <v>40305470</v>
          </cell>
          <cell r="Y24">
            <v>1021390246</v>
          </cell>
        </row>
        <row r="25">
          <cell r="A25">
            <v>24</v>
          </cell>
          <cell r="B25" t="str">
            <v>基B-21</v>
          </cell>
          <cell r="C25" t="str">
            <v>基盤研究(B)</v>
          </cell>
          <cell r="D25">
            <v>7304</v>
          </cell>
          <cell r="E25" t="str">
            <v>★</v>
          </cell>
          <cell r="F25" t="str">
            <v>生物系</v>
          </cell>
          <cell r="G25" t="str">
            <v>総合領域</v>
          </cell>
          <cell r="H25" t="str">
            <v>神経科学</v>
          </cell>
          <cell r="I25" t="str">
            <v>神経化学・神経薬理学</v>
          </cell>
          <cell r="J25" t="str">
            <v>研）研究院（福浦）（19-）</v>
          </cell>
          <cell r="K25" t="str">
            <v>福浦</v>
          </cell>
          <cell r="L25" t="str">
            <v>教授</v>
          </cell>
          <cell r="M25" t="str">
            <v>川原　信隆</v>
          </cell>
          <cell r="N25">
            <v>3300000</v>
          </cell>
          <cell r="O25">
            <v>990000</v>
          </cell>
          <cell r="P25">
            <v>2600000</v>
          </cell>
          <cell r="Q25">
            <v>23</v>
          </cell>
          <cell r="R25" t="str">
            <v>脳虚血後神経再生過程の機構解明と修飾療法</v>
          </cell>
          <cell r="S25">
            <v>60214673</v>
          </cell>
          <cell r="T25">
            <v>1021390413</v>
          </cell>
          <cell r="V25">
            <v>23</v>
          </cell>
          <cell r="W25" t="str">
            <v>グルコキナーゼ依存性・非依存性の膵β細胞量調節機構の解明</v>
          </cell>
          <cell r="X25">
            <v>40359609</v>
          </cell>
          <cell r="Y25">
            <v>1021390282</v>
          </cell>
        </row>
        <row r="26">
          <cell r="A26">
            <v>25</v>
          </cell>
          <cell r="B26" t="str">
            <v>基B-22</v>
          </cell>
          <cell r="C26" t="str">
            <v>基盤研究(B)</v>
          </cell>
          <cell r="D26">
            <v>7307</v>
          </cell>
          <cell r="E26" t="str">
            <v>★</v>
          </cell>
          <cell r="F26" t="str">
            <v>生物系</v>
          </cell>
          <cell r="G26" t="str">
            <v>総合領域</v>
          </cell>
          <cell r="H26" t="str">
            <v>神経科学</v>
          </cell>
          <cell r="I26" t="str">
            <v>神経化学・神経薬理学</v>
          </cell>
          <cell r="J26" t="str">
            <v>研）研究院（福浦）（19-）</v>
          </cell>
          <cell r="K26" t="str">
            <v>福浦</v>
          </cell>
          <cell r="L26" t="str">
            <v>教授</v>
          </cell>
          <cell r="M26" t="str">
            <v>窪田　吉信</v>
          </cell>
          <cell r="N26">
            <v>2600000</v>
          </cell>
          <cell r="O26">
            <v>780000</v>
          </cell>
          <cell r="P26">
            <v>3400000</v>
          </cell>
          <cell r="Q26">
            <v>23</v>
          </cell>
          <cell r="R26" t="str">
            <v>前立腺がん再燃を方向づける細胞極性制御分子のプロテオミクス解析と診断治療への応用</v>
          </cell>
          <cell r="S26">
            <v>10106312</v>
          </cell>
          <cell r="T26">
            <v>1021390443</v>
          </cell>
          <cell r="V26">
            <v>23</v>
          </cell>
          <cell r="W26" t="str">
            <v>脳虚血後神経再生過程の機構解明と修飾療法</v>
          </cell>
          <cell r="X26">
            <v>60214673</v>
          </cell>
          <cell r="Y26">
            <v>1021390413</v>
          </cell>
        </row>
        <row r="27">
          <cell r="A27">
            <v>26</v>
          </cell>
          <cell r="B27" t="str">
            <v>基B-23</v>
          </cell>
          <cell r="C27" t="str">
            <v>基盤研究(B)</v>
          </cell>
          <cell r="D27">
            <v>7407</v>
          </cell>
          <cell r="E27" t="str">
            <v>★</v>
          </cell>
          <cell r="F27" t="str">
            <v>生物系</v>
          </cell>
          <cell r="G27" t="str">
            <v>総合領域</v>
          </cell>
          <cell r="H27" t="str">
            <v>神経科学</v>
          </cell>
          <cell r="I27" t="str">
            <v>神経化学・神経薬理学</v>
          </cell>
          <cell r="J27" t="str">
            <v>研）研究院（福浦）（19-）</v>
          </cell>
          <cell r="K27" t="str">
            <v>福浦</v>
          </cell>
          <cell r="L27" t="str">
            <v>教授</v>
          </cell>
          <cell r="M27" t="str">
            <v>藤内　祝</v>
          </cell>
          <cell r="N27">
            <v>5800000</v>
          </cell>
          <cell r="O27">
            <v>1740000</v>
          </cell>
          <cell r="P27">
            <v>2600000</v>
          </cell>
          <cell r="Q27">
            <v>23</v>
          </cell>
          <cell r="R27" t="str">
            <v>医工連携に基づく流体解析を用いた超選択的動注法における抗癌剤至適投与量の検討</v>
          </cell>
          <cell r="S27">
            <v>50172127</v>
          </cell>
          <cell r="T27">
            <v>1021390542</v>
          </cell>
          <cell r="V27">
            <v>23</v>
          </cell>
          <cell r="W27" t="str">
            <v>前立腺がん再燃を方向づける細胞極性制御分子のプロテオミクス解析と診断治療への応用</v>
          </cell>
          <cell r="X27">
            <v>10106312</v>
          </cell>
          <cell r="Y27">
            <v>1021390443</v>
          </cell>
        </row>
        <row r="28">
          <cell r="A28">
            <v>27</v>
          </cell>
          <cell r="B28" t="str">
            <v>基B-24</v>
          </cell>
          <cell r="C28" t="str">
            <v>基盤研究(B)</v>
          </cell>
          <cell r="D28">
            <v>7502</v>
          </cell>
          <cell r="E28" t="str">
            <v>★</v>
          </cell>
          <cell r="F28" t="str">
            <v>生物系</v>
          </cell>
          <cell r="G28" t="str">
            <v>総合領域</v>
          </cell>
          <cell r="H28" t="str">
            <v>神経科学</v>
          </cell>
          <cell r="I28" t="str">
            <v>神経化学・神経薬理学</v>
          </cell>
          <cell r="J28" t="str">
            <v>研）研究院（福浦）（19-）</v>
          </cell>
          <cell r="K28" t="str">
            <v>福浦</v>
          </cell>
          <cell r="L28" t="str">
            <v>准教授</v>
          </cell>
          <cell r="M28" t="str">
            <v>山本　敬子</v>
          </cell>
          <cell r="N28">
            <v>3500000</v>
          </cell>
          <cell r="O28">
            <v>1050000</v>
          </cell>
          <cell r="P28">
            <v>2100000</v>
          </cell>
          <cell r="Q28">
            <v>23</v>
          </cell>
          <cell r="R28" t="str">
            <v>痛みの訴えが困難ながん患者に対する痛みの客観的評価に関する研究</v>
          </cell>
          <cell r="S28">
            <v>70269380</v>
          </cell>
          <cell r="T28">
            <v>1021390581</v>
          </cell>
          <cell r="V28">
            <v>23</v>
          </cell>
          <cell r="W28" t="str">
            <v>医工連携に基づく流体解析を用いた超選択的動注法における抗癌剤至適投与量の検討</v>
          </cell>
          <cell r="X28">
            <v>50172127</v>
          </cell>
          <cell r="Y28">
            <v>1021390542</v>
          </cell>
        </row>
        <row r="29">
          <cell r="A29">
            <v>28</v>
          </cell>
          <cell r="B29" t="str">
            <v>基B-25</v>
          </cell>
          <cell r="C29" t="str">
            <v>基盤研究(B)</v>
          </cell>
          <cell r="D29">
            <v>7504</v>
          </cell>
          <cell r="E29" t="str">
            <v>★</v>
          </cell>
          <cell r="F29" t="str">
            <v>生物系</v>
          </cell>
          <cell r="G29" t="str">
            <v>総合領域</v>
          </cell>
          <cell r="H29" t="str">
            <v>神経科学</v>
          </cell>
          <cell r="I29" t="str">
            <v>神経化学・神経薬理学</v>
          </cell>
          <cell r="J29" t="str">
            <v>研）研究院（福浦）（19-）</v>
          </cell>
          <cell r="K29" t="str">
            <v>福浦</v>
          </cell>
          <cell r="L29" t="str">
            <v>教授</v>
          </cell>
          <cell r="M29" t="str">
            <v>田高　悦子</v>
          </cell>
          <cell r="N29">
            <v>3300000</v>
          </cell>
          <cell r="O29">
            <v>990000</v>
          </cell>
          <cell r="P29">
            <v>1900000</v>
          </cell>
          <cell r="Q29">
            <v>24</v>
          </cell>
          <cell r="R29" t="str">
            <v>地域特性に応じた一人暮らし高齢者の自立支援プログラムの標準化と評価法の確立</v>
          </cell>
          <cell r="S29">
            <v>30333727</v>
          </cell>
          <cell r="T29">
            <v>1021390600</v>
          </cell>
          <cell r="V29">
            <v>23</v>
          </cell>
          <cell r="W29" t="str">
            <v>痛みの訴えが困難ながん患者に対する痛みの客観的評価に関する研究</v>
          </cell>
          <cell r="X29">
            <v>70269380</v>
          </cell>
          <cell r="Y29">
            <v>1021390581</v>
          </cell>
        </row>
        <row r="30">
          <cell r="A30">
            <v>29</v>
          </cell>
          <cell r="B30" t="str">
            <v>基B-26</v>
          </cell>
          <cell r="C30" t="str">
            <v>基盤研究(B)</v>
          </cell>
          <cell r="D30">
            <v>1011</v>
          </cell>
          <cell r="F30" t="str">
            <v>総合・新領域系</v>
          </cell>
          <cell r="G30" t="str">
            <v>総合領域</v>
          </cell>
          <cell r="H30" t="str">
            <v>神経科学</v>
          </cell>
          <cell r="I30" t="str">
            <v>神経化学・神経薬理学</v>
          </cell>
          <cell r="J30" t="str">
            <v>研）研究院</v>
          </cell>
          <cell r="K30" t="str">
            <v>鶴見</v>
          </cell>
          <cell r="L30" t="str">
            <v>准教授</v>
          </cell>
          <cell r="M30" t="str">
            <v>池口　満徳</v>
          </cell>
          <cell r="N30">
            <v>1500000</v>
          </cell>
          <cell r="O30">
            <v>450000</v>
          </cell>
          <cell r="P30">
            <v>3300000</v>
          </cell>
          <cell r="Q30">
            <v>24</v>
          </cell>
          <cell r="R30" t="str">
            <v>分子シュミレーションによるF1分子モーターの回転機構の解明</v>
          </cell>
          <cell r="S30">
            <v>60261955</v>
          </cell>
          <cell r="T30">
            <v>1022300102</v>
          </cell>
          <cell r="V30">
            <v>24</v>
          </cell>
          <cell r="W30" t="str">
            <v>地域特性に応じた一人暮らし高齢者の自立支援プログラムの標準化と評価法の確立</v>
          </cell>
          <cell r="X30">
            <v>30333727</v>
          </cell>
          <cell r="Y30">
            <v>1021390600</v>
          </cell>
        </row>
        <row r="31">
          <cell r="A31">
            <v>30</v>
          </cell>
          <cell r="B31" t="str">
            <v>基B-27</v>
          </cell>
          <cell r="C31" t="str">
            <v>基盤研究(B)</v>
          </cell>
          <cell r="D31">
            <v>1303</v>
          </cell>
          <cell r="E31" t="str">
            <v>★</v>
          </cell>
          <cell r="F31" t="str">
            <v>総合・新領域系</v>
          </cell>
          <cell r="G31" t="str">
            <v>総合領域</v>
          </cell>
          <cell r="H31" t="str">
            <v>神経科学</v>
          </cell>
          <cell r="I31" t="str">
            <v>神経化学・神経薬理学</v>
          </cell>
          <cell r="J31" t="str">
            <v>研）研究院（福浦）（19-）</v>
          </cell>
          <cell r="K31" t="str">
            <v>福浦</v>
          </cell>
          <cell r="L31" t="str">
            <v>准教授</v>
          </cell>
          <cell r="M31" t="str">
            <v>根本　明宜</v>
          </cell>
          <cell r="N31">
            <v>4300000</v>
          </cell>
          <cell r="O31">
            <v>1290000</v>
          </cell>
          <cell r="P31">
            <v>6000000</v>
          </cell>
          <cell r="Q31">
            <v>25</v>
          </cell>
          <cell r="R31" t="str">
            <v>新たなソケット作製キット導入により早期義肢装着を可能にするシステム構築</v>
          </cell>
          <cell r="S31">
            <v>20264666</v>
          </cell>
          <cell r="T31">
            <v>1022300200</v>
          </cell>
          <cell r="V31">
            <v>24</v>
          </cell>
          <cell r="W31" t="str">
            <v>分子シュミレーションによるF1分子モーターの回転機構の解明</v>
          </cell>
          <cell r="X31">
            <v>60261955</v>
          </cell>
          <cell r="Y31">
            <v>1022300102</v>
          </cell>
        </row>
        <row r="32">
          <cell r="A32">
            <v>31</v>
          </cell>
          <cell r="B32" t="str">
            <v>基B-28</v>
          </cell>
          <cell r="C32" t="str">
            <v>基盤研究(B)</v>
          </cell>
          <cell r="D32">
            <v>5801</v>
          </cell>
          <cell r="E32" t="str">
            <v>★</v>
          </cell>
          <cell r="F32" t="str">
            <v>生物系</v>
          </cell>
          <cell r="G32" t="str">
            <v>総合領域</v>
          </cell>
          <cell r="H32" t="str">
            <v>神経科学</v>
          </cell>
          <cell r="I32" t="str">
            <v>神経化学・神経薬理学</v>
          </cell>
          <cell r="J32" t="str">
            <v>研）研究院</v>
          </cell>
          <cell r="K32" t="str">
            <v>鶴見</v>
          </cell>
          <cell r="L32" t="str">
            <v>教授</v>
          </cell>
          <cell r="M32" t="str">
            <v>Ｊ．Ｒ．Ｈ　．テイム</v>
          </cell>
          <cell r="N32">
            <v>7000000</v>
          </cell>
          <cell r="O32">
            <v>2100000</v>
          </cell>
          <cell r="P32">
            <v>500000</v>
          </cell>
          <cell r="Q32">
            <v>24</v>
          </cell>
          <cell r="R32" t="str">
            <v>BAM複合体による細胞膜タンパク質輸送機構の解明</v>
          </cell>
          <cell r="S32">
            <v>336588</v>
          </cell>
          <cell r="T32">
            <v>1022370044</v>
          </cell>
          <cell r="V32">
            <v>25</v>
          </cell>
          <cell r="W32" t="str">
            <v>新たなソケット作製キット導入により早期義肢装着を可能にするシステム構築</v>
          </cell>
          <cell r="X32">
            <v>20264666</v>
          </cell>
          <cell r="Y32">
            <v>1022300200</v>
          </cell>
        </row>
        <row r="33">
          <cell r="A33">
            <v>32</v>
          </cell>
          <cell r="B33" t="str">
            <v>基B-29</v>
          </cell>
          <cell r="C33" t="str">
            <v>基盤研究(B)</v>
          </cell>
          <cell r="D33">
            <v>5801</v>
          </cell>
          <cell r="E33" t="str">
            <v>★</v>
          </cell>
          <cell r="F33" t="str">
            <v>生物系</v>
          </cell>
          <cell r="G33" t="str">
            <v>総合領域</v>
          </cell>
          <cell r="H33" t="str">
            <v>神経科学</v>
          </cell>
          <cell r="I33" t="str">
            <v>神経化学・神経薬理学</v>
          </cell>
          <cell r="J33" t="str">
            <v>研）研究院</v>
          </cell>
          <cell r="K33" t="str">
            <v>鶴見</v>
          </cell>
          <cell r="L33" t="str">
            <v>准教授</v>
          </cell>
          <cell r="M33" t="str">
            <v>清水　敏之</v>
          </cell>
          <cell r="N33">
            <v>5900000</v>
          </cell>
          <cell r="O33">
            <v>1770000</v>
          </cell>
          <cell r="P33">
            <v>5500000</v>
          </cell>
          <cell r="Q33">
            <v>24</v>
          </cell>
          <cell r="R33" t="str">
            <v>相同組み換えを制御する新規メディエーターの構造科学的研究</v>
          </cell>
          <cell r="S33">
            <v>30273858</v>
          </cell>
          <cell r="T33">
            <v>1022370045</v>
          </cell>
          <cell r="V33">
            <v>24</v>
          </cell>
          <cell r="W33" t="str">
            <v>BAM複合体による細胞膜タンパク質輸送機構の解明</v>
          </cell>
          <cell r="X33">
            <v>336588</v>
          </cell>
          <cell r="Y33">
            <v>1022370044</v>
          </cell>
        </row>
        <row r="34">
          <cell r="A34">
            <v>33</v>
          </cell>
          <cell r="B34" t="str">
            <v>基B-30</v>
          </cell>
          <cell r="C34" t="str">
            <v>基盤研究(B)</v>
          </cell>
          <cell r="D34">
            <v>6907</v>
          </cell>
          <cell r="E34" t="str">
            <v>★</v>
          </cell>
          <cell r="F34" t="str">
            <v>生物系</v>
          </cell>
          <cell r="G34" t="str">
            <v>総合領域</v>
          </cell>
          <cell r="H34" t="str">
            <v>神経科学</v>
          </cell>
          <cell r="I34" t="str">
            <v>神経化学・神経薬理学</v>
          </cell>
          <cell r="J34" t="str">
            <v>研）研究院（福浦）（19-）</v>
          </cell>
          <cell r="K34" t="str">
            <v>福浦</v>
          </cell>
          <cell r="L34" t="str">
            <v>教授</v>
          </cell>
          <cell r="M34" t="str">
            <v>水木　信久</v>
          </cell>
          <cell r="N34">
            <v>6800000</v>
          </cell>
          <cell r="O34">
            <v>2040000</v>
          </cell>
          <cell r="P34">
            <v>4300000</v>
          </cell>
          <cell r="Q34">
            <v>24</v>
          </cell>
          <cell r="R34" t="str">
            <v>多民族を対象とした相関解析によるベーチェット病関連遺伝子の同定および病態の解明</v>
          </cell>
          <cell r="S34">
            <v>90336589</v>
          </cell>
          <cell r="T34">
            <v>1022390065</v>
          </cell>
          <cell r="V34">
            <v>24</v>
          </cell>
          <cell r="W34" t="str">
            <v>相同組み換えを制御する新規メディエーターの構造科学的研究</v>
          </cell>
          <cell r="X34">
            <v>30273858</v>
          </cell>
          <cell r="Y34">
            <v>1022370045</v>
          </cell>
        </row>
        <row r="35">
          <cell r="A35">
            <v>34</v>
          </cell>
          <cell r="B35" t="str">
            <v>基B-31</v>
          </cell>
          <cell r="C35" t="str">
            <v>基盤研究(B)</v>
          </cell>
          <cell r="D35">
            <v>7302</v>
          </cell>
          <cell r="E35" t="str">
            <v>★</v>
          </cell>
          <cell r="F35" t="str">
            <v>生物系</v>
          </cell>
          <cell r="G35" t="str">
            <v>総合領域</v>
          </cell>
          <cell r="H35" t="str">
            <v>神経科学</v>
          </cell>
          <cell r="I35" t="str">
            <v>神経化学・神経薬理学</v>
          </cell>
          <cell r="J35" t="str">
            <v>客)客員教員等(福浦)(19-)</v>
          </cell>
          <cell r="K35" t="str">
            <v>福浦</v>
          </cell>
          <cell r="L35" t="str">
            <v>その他</v>
          </cell>
          <cell r="M35" t="str">
            <v>小池　直人</v>
          </cell>
          <cell r="N35">
            <v>2400000</v>
          </cell>
          <cell r="O35">
            <v>720000</v>
          </cell>
          <cell r="P35">
            <v>4100000</v>
          </cell>
          <cell r="Q35">
            <v>24</v>
          </cell>
          <cell r="R35" t="str">
            <v>微小血管網を有するヒト型高次肝組織構築過程のライブ観察</v>
          </cell>
          <cell r="S35">
            <v>50301081</v>
          </cell>
          <cell r="T35">
            <v>1022390260</v>
          </cell>
          <cell r="V35">
            <v>24</v>
          </cell>
          <cell r="W35" t="str">
            <v>多民族を対象とした相関解析によるベーチェット病関連遺伝子の同定および病態の解明</v>
          </cell>
          <cell r="X35">
            <v>90336589</v>
          </cell>
          <cell r="Y35">
            <v>1022390065</v>
          </cell>
        </row>
        <row r="36">
          <cell r="A36">
            <v>35</v>
          </cell>
          <cell r="B36" t="str">
            <v>基B-32</v>
          </cell>
          <cell r="C36" t="str">
            <v>基盤研究(B)</v>
          </cell>
          <cell r="D36">
            <v>7303</v>
          </cell>
          <cell r="E36" t="str">
            <v>★</v>
          </cell>
          <cell r="F36" t="str">
            <v>生物系</v>
          </cell>
          <cell r="G36" t="str">
            <v>総合領域</v>
          </cell>
          <cell r="H36" t="str">
            <v>神経科学</v>
          </cell>
          <cell r="I36" t="str">
            <v>神経化学・神経薬理学</v>
          </cell>
          <cell r="J36" t="str">
            <v>客)客員教員等(福浦)(19-)</v>
          </cell>
          <cell r="K36" t="str">
            <v>福浦</v>
          </cell>
          <cell r="L36" t="str">
            <v>その他</v>
          </cell>
          <cell r="M36" t="str">
            <v>野一色　泰晴</v>
          </cell>
          <cell r="N36">
            <v>10000000</v>
          </cell>
          <cell r="O36">
            <v>3000000</v>
          </cell>
          <cell r="P36">
            <v>1800000</v>
          </cell>
          <cell r="Q36">
            <v>24</v>
          </cell>
          <cell r="R36" t="str">
            <v>胸部領域用癒着防止膜に関する基礎的研究</v>
          </cell>
          <cell r="S36">
            <v>60033263</v>
          </cell>
          <cell r="T36">
            <v>1022390268</v>
          </cell>
          <cell r="V36">
            <v>24</v>
          </cell>
          <cell r="W36" t="str">
            <v>微小血管網を有するヒト型高次肝組織構築過程のライブ観察</v>
          </cell>
          <cell r="X36">
            <v>50301081</v>
          </cell>
          <cell r="Y36">
            <v>1022390260</v>
          </cell>
        </row>
        <row r="37">
          <cell r="A37">
            <v>36</v>
          </cell>
          <cell r="B37" t="str">
            <v>基C-1</v>
          </cell>
          <cell r="C37" t="str">
            <v>基盤研究(C)</v>
          </cell>
          <cell r="D37">
            <v>7302</v>
          </cell>
          <cell r="E37" t="str">
            <v>★</v>
          </cell>
          <cell r="F37" t="str">
            <v>生物系</v>
          </cell>
          <cell r="G37" t="str">
            <v>医歯薬学</v>
          </cell>
          <cell r="H37" t="str">
            <v>外科系臨床医学</v>
          </cell>
          <cell r="I37" t="str">
            <v>消化器外科学</v>
          </cell>
          <cell r="J37" t="str">
            <v>研）研究院（福浦）（19-）</v>
          </cell>
          <cell r="K37" t="str">
            <v>福浦</v>
          </cell>
          <cell r="L37" t="str">
            <v>准教授</v>
          </cell>
          <cell r="M37" t="str">
            <v>利野　靖</v>
          </cell>
          <cell r="N37">
            <v>900000</v>
          </cell>
          <cell r="O37">
            <v>270000</v>
          </cell>
          <cell r="P37">
            <v>3900000</v>
          </cell>
          <cell r="Q37">
            <v>22</v>
          </cell>
          <cell r="R37" t="str">
            <v>胃癌術後のQOLの改善と医療費抑制についての研究</v>
          </cell>
          <cell r="S37">
            <v>50254206</v>
          </cell>
          <cell r="T37">
            <v>1019591553</v>
          </cell>
          <cell r="V37">
            <v>24</v>
          </cell>
          <cell r="W37" t="str">
            <v>胸部領域用癒着防止膜に関する基礎的研究</v>
          </cell>
          <cell r="X37">
            <v>60033263</v>
          </cell>
          <cell r="Y37">
            <v>1022390268</v>
          </cell>
        </row>
        <row r="38">
          <cell r="A38">
            <v>37</v>
          </cell>
          <cell r="B38" t="str">
            <v>基C-2</v>
          </cell>
          <cell r="C38" t="str">
            <v>基盤研究(C)</v>
          </cell>
          <cell r="D38">
            <v>1102</v>
          </cell>
          <cell r="E38" t="str">
            <v>★</v>
          </cell>
          <cell r="F38" t="str">
            <v>総合・新領域系</v>
          </cell>
          <cell r="G38" t="str">
            <v>総合領域</v>
          </cell>
          <cell r="H38" t="str">
            <v>神経科学</v>
          </cell>
          <cell r="I38" t="str">
            <v>神経解剖学・神経病理学</v>
          </cell>
          <cell r="J38" t="str">
            <v>研）研究院（福浦）（19-）</v>
          </cell>
          <cell r="K38" t="str">
            <v>福浦</v>
          </cell>
          <cell r="L38" t="str">
            <v>教授</v>
          </cell>
          <cell r="M38" t="str">
            <v>船越　健悟</v>
          </cell>
          <cell r="N38">
            <v>900000</v>
          </cell>
          <cell r="O38">
            <v>270000</v>
          </cell>
          <cell r="P38">
            <v>0</v>
          </cell>
          <cell r="Q38">
            <v>22</v>
          </cell>
          <cell r="R38" t="str">
            <v>中枢自立神経下行路再生の比較解剖学的解析</v>
          </cell>
          <cell r="S38">
            <v>60291572</v>
          </cell>
          <cell r="T38">
            <v>1020500312</v>
          </cell>
          <cell r="V38">
            <v>22</v>
          </cell>
          <cell r="W38" t="str">
            <v>胃癌術後のQOLの改善と医療費抑制についての研究</v>
          </cell>
          <cell r="X38">
            <v>50254206</v>
          </cell>
          <cell r="Y38">
            <v>1019591553</v>
          </cell>
        </row>
        <row r="39">
          <cell r="A39">
            <v>38</v>
          </cell>
          <cell r="B39" t="str">
            <v>基C-3</v>
          </cell>
          <cell r="C39" t="str">
            <v>基盤研究(C)</v>
          </cell>
          <cell r="D39">
            <v>1301</v>
          </cell>
          <cell r="E39" t="str">
            <v>★</v>
          </cell>
          <cell r="F39" t="str">
            <v>総合・新領域系</v>
          </cell>
          <cell r="G39" t="str">
            <v>総合領域</v>
          </cell>
          <cell r="H39" t="str">
            <v>人間医工学</v>
          </cell>
          <cell r="I39" t="str">
            <v>医用生体工学・生体材料学</v>
          </cell>
          <cell r="J39" t="str">
            <v>セ）センター</v>
          </cell>
          <cell r="K39" t="str">
            <v>センター病院</v>
          </cell>
          <cell r="L39" t="str">
            <v>教授</v>
          </cell>
          <cell r="M39" t="str">
            <v>国崎　主税</v>
          </cell>
          <cell r="N39">
            <v>300000</v>
          </cell>
          <cell r="O39">
            <v>90000</v>
          </cell>
          <cell r="P39">
            <v>0</v>
          </cell>
          <cell r="Q39">
            <v>22</v>
          </cell>
          <cell r="R39" t="str">
            <v>抗癌剤治療効果の早期ダイナミックイメージングの開発</v>
          </cell>
          <cell r="S39">
            <v>70264611</v>
          </cell>
          <cell r="T39">
            <v>1020500395</v>
          </cell>
          <cell r="V39">
            <v>22</v>
          </cell>
          <cell r="W39" t="str">
            <v>中枢自立神経下行路再生の比較解剖学的解析</v>
          </cell>
          <cell r="X39">
            <v>60291572</v>
          </cell>
          <cell r="Y39">
            <v>1020500312</v>
          </cell>
        </row>
        <row r="40">
          <cell r="A40">
            <v>39</v>
          </cell>
          <cell r="B40" t="str">
            <v>基C-4</v>
          </cell>
          <cell r="C40" t="str">
            <v>基盤研究(C)</v>
          </cell>
          <cell r="D40">
            <v>3606</v>
          </cell>
          <cell r="E40" t="str">
            <v>★</v>
          </cell>
          <cell r="F40" t="str">
            <v>人文社会系</v>
          </cell>
          <cell r="G40" t="str">
            <v>社会科学</v>
          </cell>
          <cell r="H40" t="str">
            <v>経済学</v>
          </cell>
          <cell r="I40" t="str">
            <v>財政学・金融論</v>
          </cell>
          <cell r="J40" t="str">
            <v>研）研究院</v>
          </cell>
          <cell r="K40" t="str">
            <v>八景</v>
          </cell>
          <cell r="L40" t="str">
            <v>准教授</v>
          </cell>
          <cell r="M40" t="str">
            <v>鞠　重鎬</v>
          </cell>
          <cell r="N40">
            <v>700000</v>
          </cell>
          <cell r="O40">
            <v>210000</v>
          </cell>
          <cell r="P40">
            <v>0</v>
          </cell>
          <cell r="Q40">
            <v>22</v>
          </cell>
          <cell r="R40" t="str">
            <v>地方教育財政におけるソフトな予算制約問題の日米韓比較研究</v>
          </cell>
          <cell r="S40">
            <v>50282934</v>
          </cell>
          <cell r="T40">
            <v>1020530275</v>
          </cell>
          <cell r="V40">
            <v>22</v>
          </cell>
          <cell r="W40" t="str">
            <v>抗癌剤治療効果の早期ダイナミックイメージングの開発</v>
          </cell>
          <cell r="X40">
            <v>70264611</v>
          </cell>
          <cell r="Y40">
            <v>1020500395</v>
          </cell>
        </row>
        <row r="41">
          <cell r="A41">
            <v>40</v>
          </cell>
          <cell r="B41" t="str">
            <v>基C-5</v>
          </cell>
          <cell r="C41" t="str">
            <v>基盤研究(C)</v>
          </cell>
          <cell r="D41">
            <v>3606</v>
          </cell>
          <cell r="F41" t="str">
            <v>人文社会系</v>
          </cell>
          <cell r="G41" t="str">
            <v>社会科学</v>
          </cell>
          <cell r="H41" t="str">
            <v>経済学</v>
          </cell>
          <cell r="I41" t="str">
            <v>財政学・金融論</v>
          </cell>
          <cell r="J41" t="str">
            <v>研）研究院</v>
          </cell>
          <cell r="K41" t="str">
            <v>八景</v>
          </cell>
          <cell r="L41" t="str">
            <v>教授</v>
          </cell>
          <cell r="M41" t="str">
            <v>丸山　宏</v>
          </cell>
          <cell r="N41">
            <v>500000</v>
          </cell>
          <cell r="O41">
            <v>150000</v>
          </cell>
          <cell r="P41">
            <v>0</v>
          </cell>
          <cell r="Q41">
            <v>22</v>
          </cell>
          <cell r="R41" t="str">
            <v>金融仲介機関として投資ファンドの投資回収行動と投資収益率の計量的研究</v>
          </cell>
          <cell r="S41">
            <v>30181837</v>
          </cell>
          <cell r="T41">
            <v>1020530276</v>
          </cell>
          <cell r="V41">
            <v>22</v>
          </cell>
          <cell r="W41" t="str">
            <v>地方教育財政におけるソフトな予算制約問題の日米韓比較研究</v>
          </cell>
          <cell r="X41">
            <v>50282934</v>
          </cell>
          <cell r="Y41">
            <v>1020530275</v>
          </cell>
        </row>
        <row r="42">
          <cell r="A42">
            <v>41</v>
          </cell>
          <cell r="B42" t="str">
            <v>基C-6</v>
          </cell>
          <cell r="C42" t="str">
            <v>基盤研究(C)</v>
          </cell>
          <cell r="D42">
            <v>3801</v>
          </cell>
          <cell r="E42" t="str">
            <v>★</v>
          </cell>
          <cell r="F42" t="str">
            <v>人文社会系</v>
          </cell>
          <cell r="G42" t="str">
            <v>社会科学</v>
          </cell>
          <cell r="H42" t="str">
            <v>社会学</v>
          </cell>
          <cell r="I42" t="str">
            <v>社会学</v>
          </cell>
          <cell r="J42" t="str">
            <v>研）研究院（福浦）（19-）</v>
          </cell>
          <cell r="K42" t="str">
            <v>福浦</v>
          </cell>
          <cell r="L42" t="str">
            <v>教授</v>
          </cell>
          <cell r="M42" t="str">
            <v>坂梨　薫</v>
          </cell>
          <cell r="N42">
            <v>600000</v>
          </cell>
          <cell r="O42">
            <v>180000</v>
          </cell>
          <cell r="P42">
            <v>0</v>
          </cell>
          <cell r="Q42">
            <v>22</v>
          </cell>
          <cell r="R42" t="str">
            <v>子育て支援に向けた産後ケア施設の開設要件の研究-早期子育て支援の実現に向けて-</v>
          </cell>
          <cell r="S42">
            <v>60290045</v>
          </cell>
          <cell r="T42">
            <v>1020530468</v>
          </cell>
          <cell r="V42">
            <v>22</v>
          </cell>
          <cell r="W42" t="str">
            <v>金融仲介機関として投資ファンドの投資回収行動と投資収益率の計量的研究</v>
          </cell>
          <cell r="X42">
            <v>30181837</v>
          </cell>
          <cell r="Y42">
            <v>1020530276</v>
          </cell>
        </row>
        <row r="43">
          <cell r="A43">
            <v>42</v>
          </cell>
          <cell r="B43" t="str">
            <v>基C-7</v>
          </cell>
          <cell r="C43" t="str">
            <v>基盤研究(C)</v>
          </cell>
          <cell r="D43">
            <v>3901</v>
          </cell>
          <cell r="E43" t="str">
            <v>★</v>
          </cell>
          <cell r="F43" t="str">
            <v>人文社会系</v>
          </cell>
          <cell r="G43" t="str">
            <v>社会科学</v>
          </cell>
          <cell r="H43" t="str">
            <v>心理学</v>
          </cell>
          <cell r="I43" t="str">
            <v>社会心理学</v>
          </cell>
          <cell r="J43" t="str">
            <v>研）研究院</v>
          </cell>
          <cell r="K43" t="str">
            <v>八景</v>
          </cell>
          <cell r="L43" t="str">
            <v>准教授</v>
          </cell>
          <cell r="M43" t="str">
            <v>長谷川　真里</v>
          </cell>
          <cell r="N43">
            <v>600000</v>
          </cell>
          <cell r="O43">
            <v>180000</v>
          </cell>
          <cell r="P43">
            <v>0</v>
          </cell>
          <cell r="Q43">
            <v>22</v>
          </cell>
          <cell r="R43" t="str">
            <v>他者の多様性への寛容：幼児、児童、青年における集団への受け入れに関する判断</v>
          </cell>
          <cell r="S43">
            <v>10376973</v>
          </cell>
          <cell r="T43">
            <v>1020530575</v>
          </cell>
          <cell r="V43">
            <v>22</v>
          </cell>
          <cell r="W43" t="str">
            <v>子育て支援に向けた産後ケア施設の開設要件の研究-早期子育て支援の実現に向けて-</v>
          </cell>
          <cell r="X43">
            <v>60290045</v>
          </cell>
          <cell r="Y43">
            <v>1020530468</v>
          </cell>
        </row>
        <row r="44">
          <cell r="A44">
            <v>43</v>
          </cell>
          <cell r="B44" t="str">
            <v>基C-8</v>
          </cell>
          <cell r="C44" t="str">
            <v>基盤研究(C)</v>
          </cell>
          <cell r="D44">
            <v>4001</v>
          </cell>
          <cell r="F44" t="str">
            <v>人文社会系</v>
          </cell>
          <cell r="G44" t="str">
            <v>社会科学</v>
          </cell>
          <cell r="H44" t="str">
            <v>教育学</v>
          </cell>
          <cell r="I44" t="str">
            <v>教育学</v>
          </cell>
          <cell r="J44" t="str">
            <v>研）研究院</v>
          </cell>
          <cell r="K44" t="str">
            <v>八景</v>
          </cell>
          <cell r="L44" t="str">
            <v>教授</v>
          </cell>
          <cell r="M44" t="str">
            <v>高橋　寛人</v>
          </cell>
          <cell r="N44">
            <v>500000</v>
          </cell>
          <cell r="O44">
            <v>150000</v>
          </cell>
          <cell r="P44">
            <v>0</v>
          </cell>
          <cell r="Q44">
            <v>22</v>
          </cell>
          <cell r="R44" t="str">
            <v>ＣＩＥ文書に基づく占領下の教師教育・教員免許制度改革に関する実証的研究</v>
          </cell>
          <cell r="S44">
            <v>10188047</v>
          </cell>
          <cell r="T44">
            <v>1020530742</v>
          </cell>
          <cell r="V44">
            <v>22</v>
          </cell>
          <cell r="W44" t="str">
            <v>他者の多様性への寛容：幼児、児童、青年における集団への受け入れに関する判断</v>
          </cell>
          <cell r="X44">
            <v>10376973</v>
          </cell>
          <cell r="Y44">
            <v>1020530575</v>
          </cell>
        </row>
        <row r="45">
          <cell r="A45">
            <v>44</v>
          </cell>
          <cell r="B45" t="str">
            <v>基C-9</v>
          </cell>
          <cell r="C45" t="str">
            <v>基盤研究(C)</v>
          </cell>
          <cell r="D45">
            <v>5001</v>
          </cell>
          <cell r="F45" t="str">
            <v>理工系</v>
          </cell>
          <cell r="G45" t="str">
            <v>工学</v>
          </cell>
          <cell r="H45" t="str">
            <v>機械工学</v>
          </cell>
          <cell r="I45" t="str">
            <v>機械材料・材料力学</v>
          </cell>
          <cell r="J45" t="str">
            <v>研）研究院</v>
          </cell>
          <cell r="K45" t="str">
            <v>八景</v>
          </cell>
          <cell r="L45" t="str">
            <v>教授</v>
          </cell>
          <cell r="M45" t="str">
            <v>白石　高章</v>
          </cell>
          <cell r="N45">
            <v>500000</v>
          </cell>
          <cell r="O45">
            <v>150000</v>
          </cell>
          <cell r="P45">
            <v>0</v>
          </cell>
          <cell r="Q45">
            <v>23</v>
          </cell>
          <cell r="R45" t="str">
            <v>頑健統計量に基づく多重比較法</v>
          </cell>
          <cell r="S45">
            <v>50143160</v>
          </cell>
          <cell r="T45">
            <v>1020540126</v>
          </cell>
          <cell r="V45">
            <v>22</v>
          </cell>
          <cell r="W45" t="str">
            <v>ＣＩＥ文書に基づく占領下の教師教育・教員免許制度改革に関する実証的研究</v>
          </cell>
          <cell r="X45">
            <v>10188047</v>
          </cell>
          <cell r="Y45">
            <v>1020530742</v>
          </cell>
        </row>
        <row r="46">
          <cell r="A46">
            <v>45</v>
          </cell>
          <cell r="B46" t="str">
            <v>基C-10</v>
          </cell>
          <cell r="C46" t="str">
            <v>基盤研究(C)</v>
          </cell>
          <cell r="D46">
            <v>5001</v>
          </cell>
          <cell r="F46" t="str">
            <v>理工系</v>
          </cell>
          <cell r="G46" t="str">
            <v>工学</v>
          </cell>
          <cell r="H46" t="str">
            <v>機械工学</v>
          </cell>
          <cell r="I46" t="str">
            <v>機械材料・材料力学</v>
          </cell>
          <cell r="J46" t="str">
            <v>研）研究院</v>
          </cell>
          <cell r="K46" t="str">
            <v>八景</v>
          </cell>
          <cell r="L46" t="str">
            <v>准教授</v>
          </cell>
          <cell r="M46" t="str">
            <v>松本　健吾</v>
          </cell>
          <cell r="N46">
            <v>700000</v>
          </cell>
          <cell r="O46">
            <v>210000</v>
          </cell>
          <cell r="P46">
            <v>500000</v>
          </cell>
          <cell r="Q46">
            <v>22</v>
          </cell>
          <cell r="R46" t="str">
            <v>作用素環の構造とその記号学力系の分類への応用</v>
          </cell>
          <cell r="S46">
            <v>40241864</v>
          </cell>
          <cell r="T46">
            <v>1020540215</v>
          </cell>
          <cell r="V46">
            <v>23</v>
          </cell>
          <cell r="W46" t="str">
            <v>頑健統計量に基づく多重比較法</v>
          </cell>
          <cell r="X46">
            <v>50143160</v>
          </cell>
          <cell r="Y46">
            <v>1020540126</v>
          </cell>
        </row>
        <row r="47">
          <cell r="A47">
            <v>46</v>
          </cell>
          <cell r="B47" t="str">
            <v>基C-11</v>
          </cell>
          <cell r="C47" t="str">
            <v>基盤研究(C)</v>
          </cell>
          <cell r="D47">
            <v>4401</v>
          </cell>
          <cell r="E47" t="str">
            <v>★</v>
          </cell>
          <cell r="F47" t="str">
            <v>理工系</v>
          </cell>
          <cell r="G47" t="str">
            <v>数物系科学</v>
          </cell>
          <cell r="H47" t="str">
            <v>地球惑星科学</v>
          </cell>
          <cell r="I47" t="str">
            <v>固体地球惑星物理学</v>
          </cell>
          <cell r="J47" t="str">
            <v>研）研究院</v>
          </cell>
          <cell r="K47" t="str">
            <v>八景</v>
          </cell>
          <cell r="L47" t="str">
            <v>准教授</v>
          </cell>
          <cell r="M47" t="str">
            <v>吉本　和生</v>
          </cell>
          <cell r="N47">
            <v>500000</v>
          </cell>
          <cell r="O47">
            <v>150000</v>
          </cell>
          <cell r="P47">
            <v>0</v>
          </cell>
          <cell r="Q47">
            <v>22</v>
          </cell>
          <cell r="R47" t="str">
            <v>地震波干渉法による強震動記録を用いた大深度地盤構造の研究</v>
          </cell>
          <cell r="S47">
            <v>10281966</v>
          </cell>
          <cell r="T47">
            <v>1020540413</v>
          </cell>
          <cell r="V47">
            <v>22</v>
          </cell>
          <cell r="W47" t="str">
            <v>作用素環の構造とその記号学力系の分類への応用</v>
          </cell>
          <cell r="X47">
            <v>40241864</v>
          </cell>
          <cell r="Y47">
            <v>1020540215</v>
          </cell>
        </row>
        <row r="48">
          <cell r="A48">
            <v>47</v>
          </cell>
          <cell r="B48" t="str">
            <v>基C-12</v>
          </cell>
          <cell r="C48" t="str">
            <v>基盤研究(C)</v>
          </cell>
          <cell r="D48">
            <v>4701</v>
          </cell>
          <cell r="E48" t="str">
            <v>★</v>
          </cell>
          <cell r="F48" t="str">
            <v>理工系</v>
          </cell>
          <cell r="G48" t="str">
            <v>化学</v>
          </cell>
          <cell r="H48" t="str">
            <v>複合化学</v>
          </cell>
          <cell r="I48" t="str">
            <v>分析化学</v>
          </cell>
          <cell r="J48" t="str">
            <v>研）研究院</v>
          </cell>
          <cell r="K48" t="str">
            <v>八景</v>
          </cell>
          <cell r="L48" t="str">
            <v>教授</v>
          </cell>
          <cell r="M48" t="str">
            <v>高山　光男</v>
          </cell>
          <cell r="N48">
            <v>700000</v>
          </cell>
          <cell r="O48">
            <v>210000</v>
          </cell>
          <cell r="P48">
            <v>0</v>
          </cell>
          <cell r="Q48">
            <v>22</v>
          </cell>
          <cell r="R48" t="str">
            <v>水素ラジカルによる特異な分解反応の基礎研究とタンパク質化学への応用</v>
          </cell>
          <cell r="S48">
            <v>10328635</v>
          </cell>
          <cell r="T48">
            <v>1020550081</v>
          </cell>
          <cell r="V48">
            <v>22</v>
          </cell>
          <cell r="W48" t="str">
            <v>地震波干渉法による強震動記録を用いた大深度地盤構造の研究</v>
          </cell>
          <cell r="X48">
            <v>10281966</v>
          </cell>
          <cell r="Y48">
            <v>1020540413</v>
          </cell>
        </row>
        <row r="49">
          <cell r="A49">
            <v>48</v>
          </cell>
          <cell r="B49" t="str">
            <v>基C-13</v>
          </cell>
          <cell r="C49" t="str">
            <v>基盤研究(C)</v>
          </cell>
          <cell r="D49">
            <v>4705</v>
          </cell>
          <cell r="F49" t="str">
            <v>理工系</v>
          </cell>
          <cell r="G49" t="str">
            <v>化学</v>
          </cell>
          <cell r="H49" t="str">
            <v>複合化学</v>
          </cell>
          <cell r="I49" t="str">
            <v>環境関連化学</v>
          </cell>
          <cell r="J49" t="str">
            <v>研）研究院</v>
          </cell>
          <cell r="K49" t="str">
            <v>八景</v>
          </cell>
          <cell r="L49" t="str">
            <v>教授</v>
          </cell>
          <cell r="M49" t="str">
            <v>望月　桂</v>
          </cell>
          <cell r="N49">
            <v>500000</v>
          </cell>
          <cell r="O49">
            <v>150000</v>
          </cell>
          <cell r="P49">
            <v>0</v>
          </cell>
          <cell r="Q49">
            <v>22</v>
          </cell>
          <cell r="R49" t="str">
            <v>環状配位子ー金属錯体を触媒として用いる芳香族ハロゲン化物の脱ハロゲン化</v>
          </cell>
          <cell r="S49">
            <v>60150562</v>
          </cell>
          <cell r="T49">
            <v>1020550139</v>
          </cell>
          <cell r="V49">
            <v>22</v>
          </cell>
          <cell r="W49" t="str">
            <v>水素ラジカルによる特異な分解反応の基礎研究とタンパク質化学への応用</v>
          </cell>
          <cell r="X49">
            <v>10328635</v>
          </cell>
          <cell r="Y49">
            <v>1020550081</v>
          </cell>
        </row>
        <row r="50">
          <cell r="A50">
            <v>49</v>
          </cell>
          <cell r="B50" t="str">
            <v>基C-14</v>
          </cell>
          <cell r="C50" t="str">
            <v>基盤研究(C)</v>
          </cell>
          <cell r="D50">
            <v>5801</v>
          </cell>
          <cell r="E50" t="str">
            <v>★</v>
          </cell>
          <cell r="F50" t="str">
            <v>生物系</v>
          </cell>
          <cell r="G50" t="str">
            <v>生物学</v>
          </cell>
          <cell r="H50" t="str">
            <v>生物科学</v>
          </cell>
          <cell r="I50" t="str">
            <v>構造生物化学</v>
          </cell>
          <cell r="J50" t="str">
            <v>研）研究院</v>
          </cell>
          <cell r="K50" t="str">
            <v>鶴見</v>
          </cell>
          <cell r="L50" t="str">
            <v>助教</v>
          </cell>
          <cell r="M50" t="str">
            <v>永田　崇</v>
          </cell>
          <cell r="N50">
            <v>700000</v>
          </cell>
          <cell r="O50">
            <v>210000</v>
          </cell>
          <cell r="P50">
            <v>0</v>
          </cell>
          <cell r="Q50">
            <v>22</v>
          </cell>
          <cell r="R50" t="str">
            <v>分化制御の鍵をにぎる翻訳抑制複合体の構築原理</v>
          </cell>
          <cell r="S50">
            <v>10415250</v>
          </cell>
          <cell r="T50">
            <v>1020570111</v>
          </cell>
          <cell r="V50">
            <v>22</v>
          </cell>
          <cell r="W50" t="str">
            <v>環状配位子ー金属錯体を触媒として用いる芳香族ハロゲン化物の脱ハロゲン化</v>
          </cell>
          <cell r="X50">
            <v>60150562</v>
          </cell>
          <cell r="Y50">
            <v>1020550139</v>
          </cell>
        </row>
        <row r="51">
          <cell r="A51">
            <v>50</v>
          </cell>
          <cell r="B51" t="str">
            <v>基C-15</v>
          </cell>
          <cell r="C51" t="str">
            <v>基盤研究(C)</v>
          </cell>
          <cell r="D51">
            <v>5802</v>
          </cell>
          <cell r="E51" t="str">
            <v>★</v>
          </cell>
          <cell r="F51" t="str">
            <v>生物系</v>
          </cell>
          <cell r="G51" t="str">
            <v>生物学</v>
          </cell>
          <cell r="H51" t="str">
            <v>生物科学</v>
          </cell>
          <cell r="I51" t="str">
            <v>機能生物化学</v>
          </cell>
          <cell r="J51" t="str">
            <v>研）研究院（福浦）（19-）</v>
          </cell>
          <cell r="K51" t="str">
            <v>福浦</v>
          </cell>
          <cell r="L51" t="str">
            <v>助教</v>
          </cell>
          <cell r="M51" t="str">
            <v>秋本　和憲</v>
          </cell>
          <cell r="N51">
            <v>500000</v>
          </cell>
          <cell r="O51">
            <v>150000</v>
          </cell>
          <cell r="P51">
            <v>0</v>
          </cell>
          <cell r="Q51">
            <v>22</v>
          </cell>
          <cell r="R51" t="str">
            <v>aPKC依存的な遺伝子発現を介した新規細胞極性制御メカニズムの解析</v>
          </cell>
          <cell r="S51">
            <v>70285104</v>
          </cell>
          <cell r="T51">
            <v>1020570138</v>
          </cell>
          <cell r="V51">
            <v>22</v>
          </cell>
          <cell r="W51" t="str">
            <v>分化制御の鍵をにぎる翻訳抑制複合体の構築原理</v>
          </cell>
          <cell r="X51">
            <v>10415250</v>
          </cell>
          <cell r="Y51">
            <v>1020570111</v>
          </cell>
        </row>
        <row r="52">
          <cell r="A52">
            <v>51</v>
          </cell>
          <cell r="B52" t="str">
            <v>基C-16</v>
          </cell>
          <cell r="C52" t="str">
            <v>基盤研究(C)</v>
          </cell>
          <cell r="D52">
            <v>5805</v>
          </cell>
          <cell r="E52" t="str">
            <v>★</v>
          </cell>
          <cell r="F52" t="str">
            <v>生物系</v>
          </cell>
          <cell r="G52" t="str">
            <v>生物学</v>
          </cell>
          <cell r="H52" t="str">
            <v>生物科学</v>
          </cell>
          <cell r="I52" t="str">
            <v>細胞生物学</v>
          </cell>
          <cell r="J52" t="str">
            <v>研）研究院（福浦）（19-）</v>
          </cell>
          <cell r="K52" t="str">
            <v>福浦</v>
          </cell>
          <cell r="L52" t="str">
            <v>准教授</v>
          </cell>
          <cell r="M52" t="str">
            <v>鈴木　厚</v>
          </cell>
          <cell r="N52">
            <v>1100000</v>
          </cell>
          <cell r="O52">
            <v>330000</v>
          </cell>
          <cell r="P52">
            <v>0</v>
          </cell>
          <cell r="Q52">
            <v>22</v>
          </cell>
          <cell r="R52" t="str">
            <v>普遍的な極性制御タンパク質キナーゼ、ＰＡＲ－１の上皮細胞極性制御機構の研究</v>
          </cell>
          <cell r="S52">
            <v>264606</v>
          </cell>
          <cell r="T52">
            <v>1020570186</v>
          </cell>
          <cell r="V52">
            <v>22</v>
          </cell>
          <cell r="W52" t="str">
            <v>aPKC依存的な遺伝子発現を介した新規細胞極性制御メカニズムの解析</v>
          </cell>
          <cell r="X52">
            <v>70285104</v>
          </cell>
          <cell r="Y52">
            <v>1020570138</v>
          </cell>
        </row>
        <row r="53">
          <cell r="A53">
            <v>52</v>
          </cell>
          <cell r="B53" t="str">
            <v>基C-17</v>
          </cell>
          <cell r="C53" t="str">
            <v>基盤研究(C)</v>
          </cell>
          <cell r="D53">
            <v>6902</v>
          </cell>
          <cell r="E53" t="str">
            <v>★</v>
          </cell>
          <cell r="F53" t="str">
            <v>生物系</v>
          </cell>
          <cell r="G53" t="str">
            <v>医歯薬学</v>
          </cell>
          <cell r="H53" t="str">
            <v>基礎医学</v>
          </cell>
          <cell r="I53" t="str">
            <v>生理学一般</v>
          </cell>
          <cell r="J53" t="str">
            <v>研）研究院（福浦）（19-）</v>
          </cell>
          <cell r="K53" t="str">
            <v>福浦</v>
          </cell>
          <cell r="L53" t="str">
            <v>准教授</v>
          </cell>
          <cell r="M53" t="str">
            <v>佐藤　元彦</v>
          </cell>
          <cell r="N53">
            <v>600000</v>
          </cell>
          <cell r="O53">
            <v>180000</v>
          </cell>
          <cell r="P53">
            <v>0</v>
          </cell>
          <cell r="Q53">
            <v>22</v>
          </cell>
          <cell r="R53" t="str">
            <v>肥大心により同定された新規Ｇ蛋白活性制御因子の解析</v>
          </cell>
          <cell r="S53">
            <v>40292122</v>
          </cell>
          <cell r="T53">
            <v>1020590212</v>
          </cell>
          <cell r="V53">
            <v>22</v>
          </cell>
          <cell r="W53" t="str">
            <v>普遍的な極性制御タンパク質キナーゼ、ＰＡＲ－１の上皮細胞極性制御機構の研究</v>
          </cell>
          <cell r="X53">
            <v>264606</v>
          </cell>
          <cell r="Y53">
            <v>1020570186</v>
          </cell>
        </row>
        <row r="54">
          <cell r="A54">
            <v>53</v>
          </cell>
          <cell r="B54" t="str">
            <v>基C-18</v>
          </cell>
          <cell r="C54" t="str">
            <v>基盤研究(C)</v>
          </cell>
          <cell r="D54">
            <v>6903</v>
          </cell>
          <cell r="E54" t="str">
            <v>★</v>
          </cell>
          <cell r="F54" t="str">
            <v>生物系</v>
          </cell>
          <cell r="G54" t="str">
            <v>医歯薬学</v>
          </cell>
          <cell r="H54" t="str">
            <v>基礎医学</v>
          </cell>
          <cell r="I54" t="str">
            <v>環境生理学（含体力医学・栄養生理学）</v>
          </cell>
          <cell r="J54" t="str">
            <v>研）研究院（福浦）（19-）</v>
          </cell>
          <cell r="K54" t="str">
            <v>福浦</v>
          </cell>
          <cell r="L54" t="str">
            <v>准教授</v>
          </cell>
          <cell r="M54" t="str">
            <v>美津島　大</v>
          </cell>
          <cell r="N54">
            <v>500000</v>
          </cell>
          <cell r="O54">
            <v>150000</v>
          </cell>
          <cell r="P54">
            <v>0</v>
          </cell>
          <cell r="Q54">
            <v>22</v>
          </cell>
          <cell r="R54" t="str">
            <v>海馬学習依存的なＡＭＰＡ受容体シナプス移行におけるアセチルコリンの役割</v>
          </cell>
          <cell r="S54">
            <v>70264603</v>
          </cell>
          <cell r="T54">
            <v>1020590232</v>
          </cell>
          <cell r="V54">
            <v>22</v>
          </cell>
          <cell r="W54" t="str">
            <v>肥大心により同定された新規Ｇ蛋白活性制御因子の解析</v>
          </cell>
          <cell r="X54">
            <v>40292122</v>
          </cell>
          <cell r="Y54">
            <v>1020590212</v>
          </cell>
        </row>
        <row r="55">
          <cell r="A55">
            <v>54</v>
          </cell>
          <cell r="B55" t="str">
            <v>基C-19</v>
          </cell>
          <cell r="C55" t="str">
            <v>基盤研究(C)</v>
          </cell>
          <cell r="D55">
            <v>6908</v>
          </cell>
          <cell r="E55" t="str">
            <v>★</v>
          </cell>
          <cell r="F55" t="str">
            <v>生物系</v>
          </cell>
          <cell r="G55" t="str">
            <v>医歯薬学</v>
          </cell>
          <cell r="H55" t="str">
            <v>基礎医学</v>
          </cell>
          <cell r="I55" t="str">
            <v>人体病理学</v>
          </cell>
          <cell r="J55" t="str">
            <v>研）研究院（福浦）（19-）</v>
          </cell>
          <cell r="K55" t="str">
            <v>福浦</v>
          </cell>
          <cell r="L55" t="str">
            <v>教授</v>
          </cell>
          <cell r="M55" t="str">
            <v>青木　一郎</v>
          </cell>
          <cell r="N55">
            <v>1000000</v>
          </cell>
          <cell r="O55">
            <v>300000</v>
          </cell>
          <cell r="P55">
            <v>0</v>
          </cell>
          <cell r="Q55">
            <v>22</v>
          </cell>
          <cell r="R55" t="str">
            <v>間接リウマチ病態形成におけるＰｉｎ１分子の役割の検討</v>
          </cell>
          <cell r="S55">
            <v>184028</v>
          </cell>
          <cell r="T55">
            <v>1020590348</v>
          </cell>
          <cell r="V55">
            <v>22</v>
          </cell>
          <cell r="W55" t="str">
            <v>海馬学習依存的なＡＭＰＡ受容体シナプス移行におけるアセチルコリンの役割</v>
          </cell>
          <cell r="X55">
            <v>70264603</v>
          </cell>
          <cell r="Y55">
            <v>1020590232</v>
          </cell>
        </row>
        <row r="56">
          <cell r="A56">
            <v>55</v>
          </cell>
          <cell r="B56" t="str">
            <v>基C-20</v>
          </cell>
          <cell r="C56" t="str">
            <v>基盤研究(C)</v>
          </cell>
          <cell r="D56">
            <v>6908</v>
          </cell>
          <cell r="E56" t="str">
            <v>★</v>
          </cell>
          <cell r="F56" t="str">
            <v>生物系</v>
          </cell>
          <cell r="G56" t="str">
            <v>医歯薬学</v>
          </cell>
          <cell r="H56" t="str">
            <v>基礎医学</v>
          </cell>
          <cell r="I56" t="str">
            <v>人体病理学</v>
          </cell>
          <cell r="J56" t="str">
            <v>研）研究院（福浦）（19-）</v>
          </cell>
          <cell r="K56" t="str">
            <v>福浦</v>
          </cell>
          <cell r="L56" t="str">
            <v>准教授</v>
          </cell>
          <cell r="M56" t="str">
            <v>古屋　充子</v>
          </cell>
          <cell r="N56">
            <v>700000</v>
          </cell>
          <cell r="O56">
            <v>210000</v>
          </cell>
          <cell r="P56">
            <v>0</v>
          </cell>
          <cell r="Q56">
            <v>22</v>
          </cell>
          <cell r="R56" t="str">
            <v>腫瘍微小環境を調節するＧ蛋白質共役受容体と４回膜貫通蛋白質とのクロストーク</v>
          </cell>
          <cell r="S56">
            <v>10361445</v>
          </cell>
          <cell r="T56">
            <v>1020590363</v>
          </cell>
          <cell r="V56">
            <v>22</v>
          </cell>
          <cell r="W56" t="str">
            <v>間接リウマチ病態形成におけるＰｉｎ１分子の役割の検討</v>
          </cell>
          <cell r="X56">
            <v>184028</v>
          </cell>
          <cell r="Y56">
            <v>1020590348</v>
          </cell>
        </row>
        <row r="57">
          <cell r="A57">
            <v>56</v>
          </cell>
          <cell r="B57" t="str">
            <v>基C-21</v>
          </cell>
          <cell r="C57" t="str">
            <v>基盤研究(C)</v>
          </cell>
          <cell r="D57">
            <v>6908</v>
          </cell>
          <cell r="E57" t="str">
            <v>★</v>
          </cell>
          <cell r="F57" t="str">
            <v>生物系</v>
          </cell>
          <cell r="G57" t="str">
            <v>医歯薬学</v>
          </cell>
          <cell r="H57" t="str">
            <v>基礎医学</v>
          </cell>
          <cell r="I57" t="str">
            <v>人体病理学</v>
          </cell>
          <cell r="J57" t="str">
            <v>研）研究院（福浦）（19-）</v>
          </cell>
          <cell r="K57" t="str">
            <v>福浦</v>
          </cell>
          <cell r="L57" t="str">
            <v>准教授</v>
          </cell>
          <cell r="M57" t="str">
            <v>長嶋　洋治</v>
          </cell>
          <cell r="N57">
            <v>600000</v>
          </cell>
          <cell r="O57">
            <v>180000</v>
          </cell>
          <cell r="P57">
            <v>0</v>
          </cell>
          <cell r="Q57">
            <v>22</v>
          </cell>
          <cell r="R57" t="str">
            <v>癌における細胞極性制御機構aＰＫＣ/ＰＡＲ系の役割の検討ー乳癌、前立腺癌を中心に</v>
          </cell>
          <cell r="S57">
            <v>10217995</v>
          </cell>
          <cell r="T57">
            <v>1020590368</v>
          </cell>
          <cell r="V57">
            <v>22</v>
          </cell>
          <cell r="W57" t="str">
            <v>腫瘍微小環境を調節するＧ蛋白質共役受容体と４回膜貫通蛋白質とのクロストーク</v>
          </cell>
          <cell r="X57">
            <v>10361445</v>
          </cell>
          <cell r="Y57">
            <v>1020590363</v>
          </cell>
        </row>
        <row r="58">
          <cell r="A58">
            <v>57</v>
          </cell>
          <cell r="B58" t="str">
            <v>基C-22</v>
          </cell>
          <cell r="C58" t="str">
            <v>基盤研究(C)</v>
          </cell>
          <cell r="D58">
            <v>6909</v>
          </cell>
          <cell r="E58" t="str">
            <v>★</v>
          </cell>
          <cell r="F58" t="str">
            <v>生物系</v>
          </cell>
          <cell r="G58" t="str">
            <v>医歯薬学</v>
          </cell>
          <cell r="H58" t="str">
            <v>基礎医学</v>
          </cell>
          <cell r="I58" t="str">
            <v>実験病理学</v>
          </cell>
          <cell r="J58" t="str">
            <v>附）中央部門</v>
          </cell>
          <cell r="K58" t="str">
            <v>附属</v>
          </cell>
          <cell r="L58" t="str">
            <v>准教授</v>
          </cell>
          <cell r="M58" t="str">
            <v>山中　正二</v>
          </cell>
          <cell r="N58">
            <v>1000000</v>
          </cell>
          <cell r="O58">
            <v>300000</v>
          </cell>
          <cell r="P58">
            <v>0</v>
          </cell>
          <cell r="Q58">
            <v>22</v>
          </cell>
          <cell r="R58" t="str">
            <v>ライソゾーム病における自己抗体産生機序の解明</v>
          </cell>
          <cell r="S58">
            <v>80264604</v>
          </cell>
          <cell r="T58">
            <v>1020590407</v>
          </cell>
          <cell r="V58">
            <v>22</v>
          </cell>
          <cell r="W58" t="str">
            <v>癌における細胞極性制御機構aＰＫＣ/ＰＡＲ系の役割の検討ー乳癌、前立腺癌を中心に</v>
          </cell>
          <cell r="X58">
            <v>10217995</v>
          </cell>
          <cell r="Y58">
            <v>1020590368</v>
          </cell>
        </row>
        <row r="59">
          <cell r="A59">
            <v>58</v>
          </cell>
          <cell r="B59" t="str">
            <v>基C-23</v>
          </cell>
          <cell r="C59" t="str">
            <v>基盤研究(C)</v>
          </cell>
          <cell r="D59">
            <v>6912</v>
          </cell>
          <cell r="E59" t="str">
            <v>★</v>
          </cell>
          <cell r="F59" t="str">
            <v>生物系</v>
          </cell>
          <cell r="G59" t="str">
            <v>医歯薬学</v>
          </cell>
          <cell r="H59" t="str">
            <v>基礎医学</v>
          </cell>
          <cell r="I59" t="str">
            <v>ウイルス学</v>
          </cell>
          <cell r="J59" t="str">
            <v>客)客員教員等(福浦)(19-)</v>
          </cell>
          <cell r="K59" t="str">
            <v>福浦</v>
          </cell>
          <cell r="L59" t="str">
            <v>准教授</v>
          </cell>
          <cell r="M59" t="str">
            <v>武下　文彦</v>
          </cell>
          <cell r="N59">
            <v>200000</v>
          </cell>
          <cell r="O59">
            <v>60000</v>
          </cell>
          <cell r="P59">
            <v>0</v>
          </cell>
          <cell r="Q59">
            <v>22</v>
          </cell>
          <cell r="R59" t="str">
            <v>(科研)コアヒストンを介する抗ウィルス自然免疫応答機構の解明と応用</v>
          </cell>
          <cell r="S59">
            <v>60333572</v>
          </cell>
          <cell r="T59">
            <v>1020590477</v>
          </cell>
          <cell r="V59">
            <v>22</v>
          </cell>
          <cell r="W59" t="str">
            <v>ライソゾーム病における自己抗体産生機序の解明</v>
          </cell>
          <cell r="X59">
            <v>80264604</v>
          </cell>
          <cell r="Y59">
            <v>1020590407</v>
          </cell>
        </row>
        <row r="60">
          <cell r="A60">
            <v>59</v>
          </cell>
          <cell r="B60" t="str">
            <v>基C-24</v>
          </cell>
          <cell r="C60" t="str">
            <v>基盤研究(C)</v>
          </cell>
          <cell r="D60">
            <v>7203</v>
          </cell>
          <cell r="E60" t="str">
            <v>★</v>
          </cell>
          <cell r="F60" t="str">
            <v>生物系</v>
          </cell>
          <cell r="G60" t="str">
            <v>医歯薬学</v>
          </cell>
          <cell r="H60" t="str">
            <v>内科系臨床医学</v>
          </cell>
          <cell r="I60" t="str">
            <v>循環器内科学</v>
          </cell>
          <cell r="J60" t="str">
            <v>研）研究院（福浦）（19-）</v>
          </cell>
          <cell r="K60" t="str">
            <v>福浦</v>
          </cell>
          <cell r="L60" t="str">
            <v>准教授</v>
          </cell>
          <cell r="M60" t="str">
            <v>奥村　敏</v>
          </cell>
          <cell r="N60">
            <v>1100000</v>
          </cell>
          <cell r="O60">
            <v>330000</v>
          </cell>
          <cell r="P60">
            <v>0</v>
          </cell>
          <cell r="Q60">
            <v>22</v>
          </cell>
          <cell r="R60" t="str">
            <v>新しいベータアドレナリン受容体シグナルＥｐａｃの心不全発症にはたす役割</v>
          </cell>
          <cell r="S60">
            <v>60233475</v>
          </cell>
          <cell r="T60">
            <v>1020590871</v>
          </cell>
          <cell r="V60">
            <v>22</v>
          </cell>
          <cell r="W60" t="str">
            <v>(科研)コアヒストンを介する抗ウィルス自然免疫応答機構の解明と応用</v>
          </cell>
          <cell r="X60">
            <v>60333572</v>
          </cell>
          <cell r="Y60">
            <v>1020590477</v>
          </cell>
        </row>
        <row r="61">
          <cell r="A61">
            <v>60</v>
          </cell>
          <cell r="B61" t="str">
            <v>基C-25</v>
          </cell>
          <cell r="C61" t="str">
            <v>基盤研究(C)</v>
          </cell>
          <cell r="D61">
            <v>5001</v>
          </cell>
          <cell r="E61" t="str">
            <v>★</v>
          </cell>
          <cell r="F61" t="str">
            <v>理工系</v>
          </cell>
          <cell r="G61" t="str">
            <v>工学</v>
          </cell>
          <cell r="H61" t="str">
            <v>機械工学</v>
          </cell>
          <cell r="I61" t="str">
            <v>機械材料・材料力学</v>
          </cell>
          <cell r="J61" t="str">
            <v>研）研究院（福浦）（19-）</v>
          </cell>
          <cell r="K61" t="str">
            <v>福浦</v>
          </cell>
          <cell r="L61" t="str">
            <v>その他</v>
          </cell>
          <cell r="M61" t="str">
            <v>康　芸</v>
          </cell>
          <cell r="N61">
            <v>500000</v>
          </cell>
          <cell r="O61">
            <v>150000</v>
          </cell>
          <cell r="P61">
            <v>0</v>
          </cell>
          <cell r="Q61">
            <v>22</v>
          </cell>
          <cell r="R61" t="str">
            <v>司所移植肺腫瘍の特性解析</v>
          </cell>
          <cell r="S61">
            <v>60332607</v>
          </cell>
          <cell r="T61">
            <v>1020590931</v>
          </cell>
          <cell r="V61">
            <v>22</v>
          </cell>
          <cell r="W61" t="str">
            <v>新しいベータアドレナリン受容体シグナルＥｐａｃの心不全発症にはたす役割</v>
          </cell>
          <cell r="X61">
            <v>60233475</v>
          </cell>
          <cell r="Y61">
            <v>1020590871</v>
          </cell>
        </row>
        <row r="62">
          <cell r="A62">
            <v>61</v>
          </cell>
          <cell r="B62" t="str">
            <v>基C-26</v>
          </cell>
          <cell r="C62" t="str">
            <v>基盤研究(C)</v>
          </cell>
          <cell r="D62">
            <v>7205</v>
          </cell>
          <cell r="E62" t="str">
            <v>★</v>
          </cell>
          <cell r="F62" t="str">
            <v>生物系</v>
          </cell>
          <cell r="G62" t="str">
            <v>医歯薬学</v>
          </cell>
          <cell r="H62" t="str">
            <v>内科系臨床医学</v>
          </cell>
          <cell r="I62" t="str">
            <v>腎臓内科学</v>
          </cell>
          <cell r="J62" t="str">
            <v>研）研究院（福浦）（19-）</v>
          </cell>
          <cell r="K62" t="str">
            <v>福浦</v>
          </cell>
          <cell r="L62" t="str">
            <v>准教授</v>
          </cell>
          <cell r="M62" t="str">
            <v>石上　友章</v>
          </cell>
          <cell r="N62">
            <v>500000</v>
          </cell>
          <cell r="O62">
            <v>150000</v>
          </cell>
          <cell r="P62">
            <v>0</v>
          </cell>
          <cell r="Q62">
            <v>22</v>
          </cell>
          <cell r="R62" t="str">
            <v>尿再管イオントランスポーターとＮＥＤＤ４Ｌの解析による本能性高血圧症の成因の解明</v>
          </cell>
          <cell r="S62">
            <v>50264651</v>
          </cell>
          <cell r="T62">
            <v>1020590978</v>
          </cell>
          <cell r="V62">
            <v>22</v>
          </cell>
          <cell r="W62" t="str">
            <v>司所移植肺腫瘍の特性解析</v>
          </cell>
          <cell r="X62">
            <v>60332607</v>
          </cell>
          <cell r="Y62">
            <v>1020590931</v>
          </cell>
        </row>
        <row r="63">
          <cell r="A63">
            <v>62</v>
          </cell>
          <cell r="B63" t="str">
            <v>基C-27</v>
          </cell>
          <cell r="C63" t="str">
            <v>基盤研究(C)</v>
          </cell>
          <cell r="D63">
            <v>7205</v>
          </cell>
          <cell r="F63" t="str">
            <v>生物系</v>
          </cell>
          <cell r="G63" t="str">
            <v>医歯薬学</v>
          </cell>
          <cell r="H63" t="str">
            <v>内科系臨床医学</v>
          </cell>
          <cell r="I63" t="str">
            <v>腎臓内科学</v>
          </cell>
          <cell r="J63" t="str">
            <v>研）研究院（福浦）（19-）</v>
          </cell>
          <cell r="K63" t="str">
            <v>福浦</v>
          </cell>
          <cell r="L63" t="str">
            <v>准教授</v>
          </cell>
          <cell r="M63" t="str">
            <v>田村　功一</v>
          </cell>
          <cell r="N63">
            <v>1100000</v>
          </cell>
          <cell r="O63">
            <v>330000</v>
          </cell>
          <cell r="P63">
            <v>0</v>
          </cell>
          <cell r="Q63">
            <v>22</v>
          </cell>
          <cell r="R63" t="str">
            <v>心血管病増悪因子受容体の新規機能調節因子の生体での発現機序の解明と機能制御の試み</v>
          </cell>
          <cell r="S63">
            <v>40285143</v>
          </cell>
          <cell r="T63">
            <v>1020590979</v>
          </cell>
          <cell r="V63">
            <v>22</v>
          </cell>
          <cell r="W63" t="str">
            <v>尿再管イオントランスポーターとＮＥＤＤ４Ｌの解析による本能性高血圧症の成因の解明</v>
          </cell>
          <cell r="X63">
            <v>50264651</v>
          </cell>
          <cell r="Y63">
            <v>1020590978</v>
          </cell>
        </row>
        <row r="64">
          <cell r="A64">
            <v>63</v>
          </cell>
          <cell r="B64" t="str">
            <v>基C-28</v>
          </cell>
          <cell r="C64" t="str">
            <v>基盤研究(C)</v>
          </cell>
          <cell r="D64">
            <v>7210</v>
          </cell>
          <cell r="E64" t="str">
            <v>★</v>
          </cell>
          <cell r="F64" t="str">
            <v>生物系</v>
          </cell>
          <cell r="G64" t="str">
            <v>医歯薬学</v>
          </cell>
          <cell r="H64" t="str">
            <v>内科系臨床医学</v>
          </cell>
          <cell r="I64" t="str">
            <v>膠原病・アレルギー内科学</v>
          </cell>
          <cell r="J64" t="str">
            <v>研）研究院（福浦）（19-）</v>
          </cell>
          <cell r="K64" t="str">
            <v>福浦</v>
          </cell>
          <cell r="L64" t="str">
            <v>准教授</v>
          </cell>
          <cell r="M64" t="str">
            <v>岳野　光洋</v>
          </cell>
          <cell r="N64">
            <v>1000000</v>
          </cell>
          <cell r="O64">
            <v>300000</v>
          </cell>
          <cell r="P64">
            <v>0</v>
          </cell>
          <cell r="Q64">
            <v>22</v>
          </cell>
          <cell r="R64" t="str">
            <v>リウマチ・炎症性疾患におけるヘムオキシゲナーゼー１の発現制御と治療応用</v>
          </cell>
          <cell r="S64">
            <v>50236494</v>
          </cell>
          <cell r="T64">
            <v>1020591174</v>
          </cell>
          <cell r="V64">
            <v>22</v>
          </cell>
          <cell r="W64" t="str">
            <v>心血管病増悪因子受容体の新規機能調節因子の生体での発現機序の解明と機能制御の試み</v>
          </cell>
          <cell r="X64">
            <v>40285143</v>
          </cell>
          <cell r="Y64">
            <v>1020590979</v>
          </cell>
        </row>
        <row r="65">
          <cell r="A65">
            <v>64</v>
          </cell>
          <cell r="B65" t="str">
            <v>基C-29</v>
          </cell>
          <cell r="C65" t="str">
            <v>基盤研究(C)</v>
          </cell>
          <cell r="D65">
            <v>7215</v>
          </cell>
          <cell r="E65" t="str">
            <v>★</v>
          </cell>
          <cell r="F65" t="str">
            <v>生物系</v>
          </cell>
          <cell r="G65" t="str">
            <v>医歯薬学</v>
          </cell>
          <cell r="H65" t="str">
            <v>内科系臨床医学</v>
          </cell>
          <cell r="I65" t="str">
            <v>精神神経科学</v>
          </cell>
          <cell r="J65" t="str">
            <v>研）研究院（福浦）（19-）</v>
          </cell>
          <cell r="K65" t="str">
            <v>福浦</v>
          </cell>
          <cell r="L65" t="str">
            <v>教授</v>
          </cell>
          <cell r="M65" t="str">
            <v>平安　良雄</v>
          </cell>
          <cell r="N65">
            <v>900000</v>
          </cell>
          <cell r="O65">
            <v>270000</v>
          </cell>
          <cell r="P65">
            <v>0</v>
          </cell>
          <cell r="Q65">
            <v>22</v>
          </cell>
          <cell r="R65" t="str">
            <v>統合失調症における認知機能障害と脳構造異常および分子生物学的脆弱因子に関する研究</v>
          </cell>
          <cell r="S65">
            <v>70244324</v>
          </cell>
          <cell r="T65">
            <v>1020591375</v>
          </cell>
          <cell r="V65">
            <v>22</v>
          </cell>
          <cell r="W65" t="str">
            <v>リウマチ・炎症性疾患におけるヘムオキシゲナーゼー１の発現制御と治療応用</v>
          </cell>
          <cell r="X65">
            <v>50236494</v>
          </cell>
          <cell r="Y65">
            <v>1020591174</v>
          </cell>
        </row>
        <row r="66">
          <cell r="A66">
            <v>65</v>
          </cell>
          <cell r="B66" t="str">
            <v>基C-30</v>
          </cell>
          <cell r="C66" t="str">
            <v>基盤研究(C)</v>
          </cell>
          <cell r="D66">
            <v>7216</v>
          </cell>
          <cell r="E66" t="str">
            <v>★</v>
          </cell>
          <cell r="F66" t="str">
            <v>生物系</v>
          </cell>
          <cell r="G66" t="str">
            <v>医歯薬学</v>
          </cell>
          <cell r="H66" t="str">
            <v>内科系臨床医学</v>
          </cell>
          <cell r="I66" t="str">
            <v>放射線科学</v>
          </cell>
          <cell r="J66" t="str">
            <v>客)客員教員等(福浦)(19-)</v>
          </cell>
          <cell r="K66" t="str">
            <v>福浦</v>
          </cell>
          <cell r="L66" t="str">
            <v>その他</v>
          </cell>
          <cell r="M66" t="str">
            <v>チュンポール　ティラ</v>
          </cell>
          <cell r="N66">
            <v>1000000</v>
          </cell>
          <cell r="O66">
            <v>300000</v>
          </cell>
          <cell r="P66">
            <v>0</v>
          </cell>
          <cell r="Q66">
            <v>22</v>
          </cell>
          <cell r="R66" t="str">
            <v>ＩＬＩ３-ＰＥ38ＱＱＲポジトロン製剤と放射免疫治療薬開発の基礎研究</v>
          </cell>
          <cell r="S66">
            <v>20448682</v>
          </cell>
          <cell r="T66">
            <v>1020591498</v>
          </cell>
          <cell r="V66">
            <v>22</v>
          </cell>
          <cell r="W66" t="str">
            <v>統合失調症における認知機能障害と脳構造異常および分子生物学的脆弱因子に関する研究</v>
          </cell>
          <cell r="X66">
            <v>70244324</v>
          </cell>
          <cell r="Y66">
            <v>1020591375</v>
          </cell>
        </row>
        <row r="67">
          <cell r="A67">
            <v>66</v>
          </cell>
          <cell r="B67" t="str">
            <v>基C-31</v>
          </cell>
          <cell r="C67" t="str">
            <v>基盤研究(C)</v>
          </cell>
          <cell r="D67">
            <v>7216</v>
          </cell>
          <cell r="E67" t="str">
            <v>★</v>
          </cell>
          <cell r="F67" t="str">
            <v>生物系</v>
          </cell>
          <cell r="G67" t="str">
            <v>医歯薬学</v>
          </cell>
          <cell r="H67" t="str">
            <v>内科系臨床医学</v>
          </cell>
          <cell r="I67" t="str">
            <v>放射線科学</v>
          </cell>
          <cell r="J67" t="str">
            <v>研）研究院（福浦）（19-）</v>
          </cell>
          <cell r="K67" t="str">
            <v>福浦</v>
          </cell>
          <cell r="L67" t="str">
            <v>准教授</v>
          </cell>
          <cell r="M67" t="str">
            <v>南沢　素子</v>
          </cell>
          <cell r="N67">
            <v>700000</v>
          </cell>
          <cell r="O67">
            <v>210000</v>
          </cell>
          <cell r="P67">
            <v>0</v>
          </cell>
          <cell r="Q67">
            <v>22</v>
          </cell>
          <cell r="R67" t="str">
            <v>腫瘍に対する放射線治療効果を血漿中腫瘍細胞ＤＮＡの経時的定量によって早期判定する</v>
          </cell>
          <cell r="S67">
            <v>70244506</v>
          </cell>
          <cell r="T67">
            <v>1020591499</v>
          </cell>
          <cell r="V67">
            <v>22</v>
          </cell>
          <cell r="W67" t="str">
            <v>ＩＬＩ３-ＰＥ38ＱＱＲポジトロン製剤と放射免疫治療薬開発の基礎研究</v>
          </cell>
          <cell r="X67">
            <v>20448682</v>
          </cell>
          <cell r="Y67">
            <v>1020591498</v>
          </cell>
        </row>
        <row r="68">
          <cell r="A68">
            <v>67</v>
          </cell>
          <cell r="B68" t="str">
            <v>基C-32</v>
          </cell>
          <cell r="C68" t="str">
            <v>基盤研究(C)</v>
          </cell>
          <cell r="D68">
            <v>7216</v>
          </cell>
          <cell r="E68" t="str">
            <v>★</v>
          </cell>
          <cell r="F68" t="str">
            <v>生物系</v>
          </cell>
          <cell r="G68" t="str">
            <v>医歯薬学</v>
          </cell>
          <cell r="H68" t="str">
            <v>内科系臨床医学</v>
          </cell>
          <cell r="I68" t="str">
            <v>放射線科学</v>
          </cell>
          <cell r="J68" t="str">
            <v>客)客員教員等(福浦)(19-)</v>
          </cell>
          <cell r="K68" t="str">
            <v>福浦</v>
          </cell>
          <cell r="L68" t="str">
            <v>その他</v>
          </cell>
          <cell r="M68" t="str">
            <v>鳥越　総一郎</v>
          </cell>
          <cell r="N68">
            <v>600000</v>
          </cell>
          <cell r="O68">
            <v>180000</v>
          </cell>
          <cell r="P68">
            <v>0</v>
          </cell>
          <cell r="Q68">
            <v>22</v>
          </cell>
          <cell r="R68" t="str">
            <v>３次元培養がん細胞を用いた、ギャップ結合から見た放射線抵抗性メカニズムの解明</v>
          </cell>
          <cell r="S68">
            <v>20264658</v>
          </cell>
          <cell r="T68">
            <v>1020591500</v>
          </cell>
          <cell r="V68">
            <v>22</v>
          </cell>
          <cell r="W68" t="str">
            <v>腫瘍に対する放射線治療効果を血漿中腫瘍細胞ＤＮＡの経時的定量によって早期判定する</v>
          </cell>
          <cell r="X68">
            <v>70244506</v>
          </cell>
          <cell r="Y68">
            <v>1020591499</v>
          </cell>
        </row>
        <row r="69">
          <cell r="A69">
            <v>68</v>
          </cell>
          <cell r="B69" t="str">
            <v>基C-33</v>
          </cell>
          <cell r="C69" t="str">
            <v>基盤研究(C)</v>
          </cell>
          <cell r="D69">
            <v>7301</v>
          </cell>
          <cell r="E69" t="str">
            <v>★</v>
          </cell>
          <cell r="F69" t="str">
            <v>生物系</v>
          </cell>
          <cell r="G69" t="str">
            <v>医歯薬学</v>
          </cell>
          <cell r="H69" t="str">
            <v>外科系臨床医学</v>
          </cell>
          <cell r="I69" t="str">
            <v>外科学一般</v>
          </cell>
          <cell r="J69" t="str">
            <v>研）研究院（福浦）（19-）</v>
          </cell>
          <cell r="K69" t="str">
            <v>福浦</v>
          </cell>
          <cell r="L69" t="str">
            <v>助教</v>
          </cell>
          <cell r="M69" t="str">
            <v>鄭　允文</v>
          </cell>
          <cell r="N69">
            <v>900000</v>
          </cell>
          <cell r="O69">
            <v>270000</v>
          </cell>
          <cell r="P69">
            <v>0</v>
          </cell>
          <cell r="Q69">
            <v>22</v>
          </cell>
          <cell r="R69" t="str">
            <v>ヒト胃・大腸癌幹細胞の分離同定と治療標的分子の特定</v>
          </cell>
          <cell r="S69">
            <v>80404995</v>
          </cell>
          <cell r="T69">
            <v>1020591531</v>
          </cell>
          <cell r="V69">
            <v>22</v>
          </cell>
          <cell r="W69" t="str">
            <v>３次元培養がん細胞を用いた、ギャップ結合から見た放射線抵抗性メカニズムの解明</v>
          </cell>
          <cell r="X69">
            <v>20264658</v>
          </cell>
          <cell r="Y69">
            <v>1020591500</v>
          </cell>
        </row>
        <row r="70">
          <cell r="A70">
            <v>69</v>
          </cell>
          <cell r="B70" t="str">
            <v>基C-34</v>
          </cell>
          <cell r="C70" t="str">
            <v>基盤研究(C)</v>
          </cell>
          <cell r="D70">
            <v>7301</v>
          </cell>
          <cell r="E70" t="str">
            <v>★</v>
          </cell>
          <cell r="F70" t="str">
            <v>生物系</v>
          </cell>
          <cell r="G70" t="str">
            <v>医歯薬学</v>
          </cell>
          <cell r="H70" t="str">
            <v>外科系臨床医学</v>
          </cell>
          <cell r="I70" t="str">
            <v>外科学一般</v>
          </cell>
          <cell r="J70" t="str">
            <v>客)客員教員等(福浦)(19-)</v>
          </cell>
          <cell r="K70" t="str">
            <v>福浦</v>
          </cell>
          <cell r="L70" t="str">
            <v>その他</v>
          </cell>
          <cell r="M70" t="str">
            <v>大島　祐二</v>
          </cell>
          <cell r="N70">
            <v>1100000</v>
          </cell>
          <cell r="O70">
            <v>330000</v>
          </cell>
          <cell r="P70">
            <v>0</v>
          </cell>
          <cell r="Q70">
            <v>22</v>
          </cell>
          <cell r="R70" t="str">
            <v>膵幹細胞を起点とした腫瘍化プロセスにおけるポリコーム群遺伝子の機能解析</v>
          </cell>
          <cell r="S70">
            <v>10468209</v>
          </cell>
          <cell r="T70">
            <v>1020591532</v>
          </cell>
          <cell r="V70">
            <v>22</v>
          </cell>
          <cell r="W70" t="str">
            <v>ヒト胃・大腸癌幹細胞の分離同定と治療標的分子の特定</v>
          </cell>
          <cell r="X70">
            <v>80404995</v>
          </cell>
          <cell r="Y70">
            <v>1020591531</v>
          </cell>
        </row>
        <row r="71">
          <cell r="A71">
            <v>70</v>
          </cell>
          <cell r="B71" t="str">
            <v>基C-35</v>
          </cell>
          <cell r="C71" t="str">
            <v>基盤研究(C)</v>
          </cell>
          <cell r="D71">
            <v>7302</v>
          </cell>
          <cell r="E71" t="str">
            <v>★</v>
          </cell>
          <cell r="F71" t="str">
            <v>生物系</v>
          </cell>
          <cell r="G71" t="str">
            <v>医歯薬学</v>
          </cell>
          <cell r="H71" t="str">
            <v>外科系臨床医学</v>
          </cell>
          <cell r="I71" t="str">
            <v>消化器外科学</v>
          </cell>
          <cell r="J71" t="str">
            <v>研）研究院（福浦）（19-）</v>
          </cell>
          <cell r="K71" t="str">
            <v>福浦</v>
          </cell>
          <cell r="L71" t="str">
            <v>准教授</v>
          </cell>
          <cell r="M71" t="str">
            <v>市川　靖史</v>
          </cell>
          <cell r="N71">
            <v>500000</v>
          </cell>
          <cell r="O71">
            <v>150000</v>
          </cell>
          <cell r="P71">
            <v>0</v>
          </cell>
          <cell r="Q71">
            <v>22</v>
          </cell>
          <cell r="R71" t="str">
            <v>大腸発癌における細胞極性異常とaＰＫＣ/ＰＡＲ系の役割</v>
          </cell>
          <cell r="S71">
            <v>70254208</v>
          </cell>
          <cell r="T71">
            <v>1020591592</v>
          </cell>
          <cell r="V71">
            <v>22</v>
          </cell>
          <cell r="W71" t="str">
            <v>膵幹細胞を起点とした腫瘍化プロセスにおけるポリコーム群遺伝子の機能解析</v>
          </cell>
          <cell r="X71">
            <v>10468209</v>
          </cell>
          <cell r="Y71">
            <v>1020591532</v>
          </cell>
        </row>
        <row r="72">
          <cell r="A72">
            <v>71</v>
          </cell>
          <cell r="B72" t="str">
            <v>基C-36</v>
          </cell>
          <cell r="C72" t="str">
            <v>基盤研究(C)</v>
          </cell>
          <cell r="D72">
            <v>7304</v>
          </cell>
          <cell r="E72" t="str">
            <v>★</v>
          </cell>
          <cell r="F72" t="str">
            <v>生物系</v>
          </cell>
          <cell r="G72" t="str">
            <v>医歯薬学</v>
          </cell>
          <cell r="H72" t="str">
            <v>外科系臨床医学</v>
          </cell>
          <cell r="I72" t="str">
            <v>脳神経外科学</v>
          </cell>
          <cell r="J72" t="str">
            <v>客)客員教員等(福浦)(19-)</v>
          </cell>
          <cell r="K72" t="str">
            <v>福浦</v>
          </cell>
          <cell r="L72" t="str">
            <v>その他</v>
          </cell>
          <cell r="M72" t="str">
            <v>佐藤　秀光</v>
          </cell>
          <cell r="N72">
            <v>500000</v>
          </cell>
          <cell r="O72">
            <v>150000</v>
          </cell>
          <cell r="P72">
            <v>0</v>
          </cell>
          <cell r="Q72">
            <v>22</v>
          </cell>
          <cell r="R72" t="str">
            <v>グリオーマに対するペプチドＣＴＬ療法効率化とテモゾロミドによる免疫制御環境の改善</v>
          </cell>
          <cell r="S72">
            <v>70363801</v>
          </cell>
          <cell r="T72">
            <v>1020591718</v>
          </cell>
          <cell r="V72">
            <v>22</v>
          </cell>
          <cell r="W72" t="str">
            <v>大腸発癌における細胞極性異常とaＰＫＣ/ＰＡＲ系の役割</v>
          </cell>
          <cell r="X72">
            <v>70254208</v>
          </cell>
          <cell r="Y72">
            <v>1020591592</v>
          </cell>
        </row>
        <row r="73">
          <cell r="A73">
            <v>72</v>
          </cell>
          <cell r="B73" t="str">
            <v>基C-37</v>
          </cell>
          <cell r="C73" t="str">
            <v>基盤研究(C)</v>
          </cell>
          <cell r="D73">
            <v>7305</v>
          </cell>
          <cell r="E73" t="str">
            <v>★</v>
          </cell>
          <cell r="F73" t="str">
            <v>生物系</v>
          </cell>
          <cell r="G73" t="str">
            <v>医歯薬学</v>
          </cell>
          <cell r="H73" t="str">
            <v>外科系臨床医学</v>
          </cell>
          <cell r="I73" t="str">
            <v>整形外科学</v>
          </cell>
          <cell r="J73" t="str">
            <v>研）研究院（福浦）（19-）</v>
          </cell>
          <cell r="K73" t="str">
            <v>福浦</v>
          </cell>
          <cell r="L73" t="str">
            <v>教授</v>
          </cell>
          <cell r="M73" t="str">
            <v>斎藤　知行</v>
          </cell>
          <cell r="N73">
            <v>200000</v>
          </cell>
          <cell r="O73">
            <v>60000</v>
          </cell>
          <cell r="P73">
            <v>0</v>
          </cell>
          <cell r="Q73">
            <v>22</v>
          </cell>
          <cell r="R73" t="str">
            <v>骨折治癒における末稍血由来細胞関与のメカニズムと低出力超音波による作用促進の研究</v>
          </cell>
          <cell r="S73">
            <v>30170517</v>
          </cell>
          <cell r="T73">
            <v>1020591763</v>
          </cell>
          <cell r="V73">
            <v>22</v>
          </cell>
          <cell r="W73" t="str">
            <v>グリオーマに対するペプチドＣＴＬ療法効率化とテモゾロミドによる免疫制御環境の改善</v>
          </cell>
          <cell r="X73">
            <v>70363801</v>
          </cell>
          <cell r="Y73">
            <v>1020591718</v>
          </cell>
        </row>
        <row r="74">
          <cell r="A74">
            <v>73</v>
          </cell>
          <cell r="B74" t="str">
            <v>基C-38</v>
          </cell>
          <cell r="C74" t="str">
            <v>基盤研究(C)</v>
          </cell>
          <cell r="D74">
            <v>7306</v>
          </cell>
          <cell r="E74" t="str">
            <v>★</v>
          </cell>
          <cell r="F74" t="str">
            <v>生物系</v>
          </cell>
          <cell r="G74" t="str">
            <v>医歯薬学</v>
          </cell>
          <cell r="H74" t="str">
            <v>外科系臨床医学</v>
          </cell>
          <cell r="I74" t="str">
            <v>麻酔・蘇生学</v>
          </cell>
          <cell r="J74" t="str">
            <v>研）研究院（福浦）（19-）</v>
          </cell>
          <cell r="K74" t="str">
            <v>福浦</v>
          </cell>
          <cell r="L74" t="str">
            <v>助教</v>
          </cell>
          <cell r="M74" t="str">
            <v>水野　祐介</v>
          </cell>
          <cell r="N74">
            <v>500000</v>
          </cell>
          <cell r="O74">
            <v>150000</v>
          </cell>
          <cell r="P74">
            <v>0</v>
          </cell>
          <cell r="Q74">
            <v>22</v>
          </cell>
          <cell r="R74" t="str">
            <v>プラスミドベクターの肺高血圧症に対する遺伝子治療への応用</v>
          </cell>
          <cell r="S74">
            <v>80433192</v>
          </cell>
          <cell r="T74">
            <v>1020591810</v>
          </cell>
          <cell r="V74">
            <v>22</v>
          </cell>
          <cell r="W74" t="str">
            <v>骨折治癒における末稍血由来細胞関与のメカニズムと低出力超音波による作用促進の研究</v>
          </cell>
          <cell r="X74">
            <v>30170517</v>
          </cell>
          <cell r="Y74">
            <v>1020591763</v>
          </cell>
        </row>
        <row r="75">
          <cell r="A75">
            <v>74</v>
          </cell>
          <cell r="B75" t="str">
            <v>基C-39</v>
          </cell>
          <cell r="C75" t="str">
            <v>基盤研究(C)</v>
          </cell>
          <cell r="D75">
            <v>7306</v>
          </cell>
          <cell r="E75" t="str">
            <v>★</v>
          </cell>
          <cell r="F75" t="str">
            <v>生物系</v>
          </cell>
          <cell r="G75" t="str">
            <v>医歯薬学</v>
          </cell>
          <cell r="H75" t="str">
            <v>外科系臨床医学</v>
          </cell>
          <cell r="I75" t="str">
            <v>麻酔・蘇生学</v>
          </cell>
          <cell r="J75" t="str">
            <v>客)客員教員等(福浦)(19-)</v>
          </cell>
          <cell r="K75" t="str">
            <v>福浦</v>
          </cell>
          <cell r="L75" t="str">
            <v>その他</v>
          </cell>
          <cell r="M75" t="str">
            <v>伊奈川　岳</v>
          </cell>
          <cell r="N75">
            <v>700000</v>
          </cell>
          <cell r="O75">
            <v>210000</v>
          </cell>
          <cell r="P75">
            <v>0</v>
          </cell>
          <cell r="Q75">
            <v>22</v>
          </cell>
          <cell r="R75" t="str">
            <v>老齢ラットにおける全身麻酔後の長期学習障害に関する基礎研究</v>
          </cell>
          <cell r="S75">
            <v>60336584</v>
          </cell>
          <cell r="T75">
            <v>1020591840</v>
          </cell>
          <cell r="V75">
            <v>22</v>
          </cell>
          <cell r="W75" t="str">
            <v>プラスミドベクターの肺高血圧症に対する遺伝子治療への応用</v>
          </cell>
          <cell r="X75">
            <v>80433192</v>
          </cell>
          <cell r="Y75">
            <v>1020591810</v>
          </cell>
        </row>
        <row r="76">
          <cell r="A76">
            <v>75</v>
          </cell>
          <cell r="B76" t="str">
            <v>基C-40</v>
          </cell>
          <cell r="C76" t="str">
            <v>基盤研究(C)</v>
          </cell>
          <cell r="D76">
            <v>7310</v>
          </cell>
          <cell r="E76" t="str">
            <v>★</v>
          </cell>
          <cell r="F76" t="str">
            <v>生物系</v>
          </cell>
          <cell r="G76" t="str">
            <v>医歯薬学</v>
          </cell>
          <cell r="H76" t="str">
            <v>外科系臨床医学</v>
          </cell>
          <cell r="I76" t="str">
            <v>眼科学</v>
          </cell>
          <cell r="J76" t="str">
            <v>病）病院教員</v>
          </cell>
          <cell r="K76" t="str">
            <v>附属</v>
          </cell>
          <cell r="L76" t="str">
            <v>准教授</v>
          </cell>
          <cell r="M76" t="str">
            <v>飯島　康仁</v>
          </cell>
          <cell r="N76">
            <v>100000</v>
          </cell>
          <cell r="O76">
            <v>30000</v>
          </cell>
          <cell r="P76">
            <v>0</v>
          </cell>
          <cell r="Q76">
            <v>22</v>
          </cell>
          <cell r="R76" t="str">
            <v>(科研)全ゲノムを対象とした網膜格子状変性感受性遺伝子のマイクロサテライトマッピング</v>
          </cell>
          <cell r="S76">
            <v>40315784</v>
          </cell>
          <cell r="T76">
            <v>1020592052</v>
          </cell>
          <cell r="V76">
            <v>22</v>
          </cell>
          <cell r="W76" t="str">
            <v>老齢ラットにおける全身麻酔後の長期学習障害に関する基礎研究</v>
          </cell>
          <cell r="X76">
            <v>60336584</v>
          </cell>
          <cell r="Y76">
            <v>1020591840</v>
          </cell>
        </row>
        <row r="77">
          <cell r="A77">
            <v>76</v>
          </cell>
          <cell r="B77" t="str">
            <v>基C-41</v>
          </cell>
          <cell r="C77" t="str">
            <v>基盤研究(C)</v>
          </cell>
          <cell r="D77">
            <v>7312</v>
          </cell>
          <cell r="E77" t="str">
            <v>★</v>
          </cell>
          <cell r="F77" t="str">
            <v>生物系</v>
          </cell>
          <cell r="G77" t="str">
            <v>医歯薬学</v>
          </cell>
          <cell r="H77" t="str">
            <v>外科系臨床医学</v>
          </cell>
          <cell r="I77" t="str">
            <v>形成外科学</v>
          </cell>
          <cell r="J77" t="str">
            <v>客)客員教員等(福浦)(19-)</v>
          </cell>
          <cell r="K77" t="str">
            <v>福浦</v>
          </cell>
          <cell r="L77" t="str">
            <v>その他</v>
          </cell>
          <cell r="M77" t="str">
            <v>小林　眞司</v>
          </cell>
          <cell r="N77">
            <v>900000</v>
          </cell>
          <cell r="O77">
            <v>270000</v>
          </cell>
          <cell r="P77">
            <v>0</v>
          </cell>
          <cell r="Q77">
            <v>22</v>
          </cell>
          <cell r="R77" t="str">
            <v>頭蓋・顎・顔面領域におけるヒト耳介軟骨前駆細胞を用いた軟骨再生法の開発</v>
          </cell>
          <cell r="S77">
            <v>90464536</v>
          </cell>
          <cell r="T77">
            <v>1020592101</v>
          </cell>
          <cell r="V77">
            <v>22</v>
          </cell>
          <cell r="W77" t="str">
            <v>(科研)全ゲノムを対象とした網膜格子状変性感受性遺伝子のマイクロサテライトマッピング</v>
          </cell>
          <cell r="X77">
            <v>40315784</v>
          </cell>
          <cell r="Y77">
            <v>1020592052</v>
          </cell>
        </row>
        <row r="78">
          <cell r="A78">
            <v>77</v>
          </cell>
          <cell r="B78" t="str">
            <v>基C-42</v>
          </cell>
          <cell r="C78" t="str">
            <v>基盤研究(C)</v>
          </cell>
          <cell r="D78">
            <v>7502</v>
          </cell>
          <cell r="E78" t="str">
            <v>★</v>
          </cell>
          <cell r="F78" t="str">
            <v>生物系</v>
          </cell>
          <cell r="G78" t="str">
            <v>医歯薬学</v>
          </cell>
          <cell r="H78" t="str">
            <v>看護学</v>
          </cell>
          <cell r="I78" t="str">
            <v>臨床看護学</v>
          </cell>
          <cell r="J78" t="str">
            <v>研）研究院（福浦）（19-）</v>
          </cell>
          <cell r="K78" t="str">
            <v>福浦</v>
          </cell>
          <cell r="L78" t="str">
            <v>教授</v>
          </cell>
          <cell r="M78" t="str">
            <v>渡部　節子</v>
          </cell>
          <cell r="N78">
            <v>400000</v>
          </cell>
          <cell r="O78">
            <v>120000</v>
          </cell>
          <cell r="P78">
            <v>0</v>
          </cell>
          <cell r="Q78">
            <v>22</v>
          </cell>
          <cell r="R78" t="str">
            <v>人工股関節全置換術の術前皮膚消毒に関する実証研究</v>
          </cell>
          <cell r="S78">
            <v>80290047</v>
          </cell>
          <cell r="T78">
            <v>1020592549</v>
          </cell>
          <cell r="V78">
            <v>22</v>
          </cell>
          <cell r="W78" t="str">
            <v>頭蓋・顎・顔面領域におけるヒト耳介軟骨前駆細胞を用いた軟骨再生法の開発</v>
          </cell>
          <cell r="X78">
            <v>90464536</v>
          </cell>
          <cell r="Y78">
            <v>1020592101</v>
          </cell>
        </row>
        <row r="79">
          <cell r="A79">
            <v>78</v>
          </cell>
          <cell r="B79" t="str">
            <v>基C-43</v>
          </cell>
          <cell r="C79" t="str">
            <v>基盤研究(C)</v>
          </cell>
          <cell r="D79">
            <v>7504</v>
          </cell>
          <cell r="E79" t="str">
            <v>★</v>
          </cell>
          <cell r="F79" t="str">
            <v>生物系</v>
          </cell>
          <cell r="G79" t="str">
            <v>医歯薬学</v>
          </cell>
          <cell r="H79" t="str">
            <v>看護学</v>
          </cell>
          <cell r="I79" t="str">
            <v>地域・老年看護学</v>
          </cell>
          <cell r="J79" t="str">
            <v>研）研究院（福浦）（19-）</v>
          </cell>
          <cell r="K79" t="str">
            <v>福浦</v>
          </cell>
          <cell r="L79" t="str">
            <v>准教授</v>
          </cell>
          <cell r="M79" t="str">
            <v>服部　紀子</v>
          </cell>
          <cell r="N79">
            <v>500000</v>
          </cell>
          <cell r="O79">
            <v>150000</v>
          </cell>
          <cell r="P79">
            <v>0</v>
          </cell>
          <cell r="Q79">
            <v>22</v>
          </cell>
          <cell r="R79" t="str">
            <v>後期高齢者の心理社会的発達と生き方との関連</v>
          </cell>
          <cell r="S79">
            <v>10320847</v>
          </cell>
          <cell r="T79">
            <v>1020592672</v>
          </cell>
          <cell r="V79">
            <v>22</v>
          </cell>
          <cell r="W79" t="str">
            <v>人工股関節全置換術の術前皮膚消毒に関する実証研究</v>
          </cell>
          <cell r="X79">
            <v>80290047</v>
          </cell>
          <cell r="Y79">
            <v>1020592549</v>
          </cell>
        </row>
        <row r="80">
          <cell r="A80">
            <v>79</v>
          </cell>
          <cell r="B80" t="str">
            <v>基C-44</v>
          </cell>
          <cell r="C80" t="str">
            <v>基盤研究(C)</v>
          </cell>
          <cell r="D80">
            <v>1303</v>
          </cell>
          <cell r="E80" t="str">
            <v>★</v>
          </cell>
          <cell r="F80" t="str">
            <v>総合・新領域系</v>
          </cell>
          <cell r="G80" t="str">
            <v>総合領域</v>
          </cell>
          <cell r="H80" t="str">
            <v>人間医工学</v>
          </cell>
          <cell r="I80" t="str">
            <v>リハビリテーション科学・福祉工学</v>
          </cell>
          <cell r="J80" t="str">
            <v>病）病院教員</v>
          </cell>
          <cell r="K80" t="str">
            <v>附属</v>
          </cell>
          <cell r="L80" t="str">
            <v>准教授</v>
          </cell>
          <cell r="M80" t="str">
            <v>菊地　尚久</v>
          </cell>
          <cell r="N80">
            <v>700000</v>
          </cell>
          <cell r="O80">
            <v>210000</v>
          </cell>
          <cell r="P80">
            <v>0</v>
          </cell>
          <cell r="Q80">
            <v>23</v>
          </cell>
          <cell r="R80" t="str">
            <v>救命救急治療時から急性期リハを開始した患者の回復期リハに関するシステム連携の効果</v>
          </cell>
          <cell r="S80">
            <v>90315789</v>
          </cell>
          <cell r="T80">
            <v>1021500486</v>
          </cell>
          <cell r="V80">
            <v>22</v>
          </cell>
          <cell r="W80" t="str">
            <v>後期高齢者の心理社会的発達と生き方との関連</v>
          </cell>
          <cell r="X80">
            <v>10320847</v>
          </cell>
          <cell r="Y80">
            <v>1020592672</v>
          </cell>
        </row>
        <row r="81">
          <cell r="A81">
            <v>80</v>
          </cell>
          <cell r="B81" t="str">
            <v>基C-45</v>
          </cell>
          <cell r="C81" t="str">
            <v>基盤研究(C)</v>
          </cell>
          <cell r="D81">
            <v>1402</v>
          </cell>
          <cell r="F81" t="str">
            <v>総合・新領域系</v>
          </cell>
          <cell r="G81" t="str">
            <v>総合領域</v>
          </cell>
          <cell r="H81" t="str">
            <v>健康・スポーツ科学</v>
          </cell>
          <cell r="I81" t="str">
            <v>スポーツ科学</v>
          </cell>
          <cell r="J81" t="str">
            <v>研）研究院</v>
          </cell>
          <cell r="K81" t="str">
            <v>八景</v>
          </cell>
          <cell r="L81" t="str">
            <v>教授</v>
          </cell>
          <cell r="M81" t="str">
            <v>玉木　伸和</v>
          </cell>
          <cell r="N81">
            <v>800000</v>
          </cell>
          <cell r="O81">
            <v>240000</v>
          </cell>
          <cell r="P81">
            <v>700000</v>
          </cell>
          <cell r="Q81">
            <v>23</v>
          </cell>
          <cell r="R81" t="str">
            <v>常圧低酸素トレーニングは一般人の健康・体力つくりに有効か?</v>
          </cell>
          <cell r="S81">
            <v>60106292</v>
          </cell>
          <cell r="T81">
            <v>1021500601</v>
          </cell>
          <cell r="V81">
            <v>23</v>
          </cell>
          <cell r="W81" t="str">
            <v>救命救急治療時から急性期リハを開始した患者の回復期リハに関するシステム連携の効果</v>
          </cell>
          <cell r="X81">
            <v>90315789</v>
          </cell>
          <cell r="Y81">
            <v>1021500486</v>
          </cell>
        </row>
        <row r="82">
          <cell r="A82">
            <v>81</v>
          </cell>
          <cell r="B82" t="str">
            <v>基C-46</v>
          </cell>
          <cell r="C82" t="str">
            <v>基盤研究(C)</v>
          </cell>
          <cell r="D82">
            <v>2202</v>
          </cell>
          <cell r="F82" t="str">
            <v>総合・新領域系</v>
          </cell>
          <cell r="G82" t="str">
            <v>複合新領域</v>
          </cell>
          <cell r="H82" t="str">
            <v>社会・安全システム科学</v>
          </cell>
          <cell r="I82" t="str">
            <v>自然災害科学</v>
          </cell>
          <cell r="J82" t="str">
            <v>研）研究院</v>
          </cell>
          <cell r="K82" t="str">
            <v>八景</v>
          </cell>
          <cell r="L82" t="str">
            <v>教授</v>
          </cell>
          <cell r="M82" t="str">
            <v>木下　繁夫</v>
          </cell>
          <cell r="N82">
            <v>1200000</v>
          </cell>
          <cell r="O82">
            <v>360000</v>
          </cell>
          <cell r="P82">
            <v>600000</v>
          </cell>
          <cell r="Q82">
            <v>23</v>
          </cell>
          <cell r="R82" t="str">
            <v>強震記録に基づく傾斜運動の推定</v>
          </cell>
          <cell r="S82">
            <v>90360015</v>
          </cell>
          <cell r="T82">
            <v>1021510192</v>
          </cell>
          <cell r="V82">
            <v>23</v>
          </cell>
          <cell r="W82" t="str">
            <v>常圧低酸素トレーニングは一般人の健康・体力つくりに有効か?</v>
          </cell>
          <cell r="X82">
            <v>60106292</v>
          </cell>
          <cell r="Y82">
            <v>1021500601</v>
          </cell>
        </row>
        <row r="83">
          <cell r="A83">
            <v>82</v>
          </cell>
          <cell r="B83" t="str">
            <v>基C-47</v>
          </cell>
          <cell r="C83" t="str">
            <v>基盤研究(C)</v>
          </cell>
          <cell r="D83">
            <v>2401</v>
          </cell>
          <cell r="F83" t="str">
            <v>総合・新領域系</v>
          </cell>
          <cell r="G83" t="str">
            <v>複合新領域</v>
          </cell>
          <cell r="H83" t="str">
            <v>生物分子科学</v>
          </cell>
          <cell r="I83" t="str">
            <v>生物分子科学</v>
          </cell>
          <cell r="J83" t="str">
            <v>研）研究院</v>
          </cell>
          <cell r="K83" t="str">
            <v>鶴見</v>
          </cell>
          <cell r="L83" t="str">
            <v>助教</v>
          </cell>
          <cell r="M83" t="str">
            <v>川崎　博史</v>
          </cell>
          <cell r="N83">
            <v>1200000</v>
          </cell>
          <cell r="O83">
            <v>360000</v>
          </cell>
          <cell r="P83">
            <v>700000</v>
          </cell>
          <cell r="Q83">
            <v>23</v>
          </cell>
          <cell r="R83" t="str">
            <v>細胞極性を制御する多機能タンパク質複合体の構造と機能</v>
          </cell>
          <cell r="S83">
            <v>70169704</v>
          </cell>
          <cell r="T83">
            <v>1021510228</v>
          </cell>
          <cell r="V83">
            <v>23</v>
          </cell>
          <cell r="W83" t="str">
            <v>強震記録に基づく傾斜運動の推定</v>
          </cell>
          <cell r="X83">
            <v>90360015</v>
          </cell>
          <cell r="Y83">
            <v>1021510192</v>
          </cell>
        </row>
        <row r="84">
          <cell r="A84">
            <v>83</v>
          </cell>
          <cell r="B84" t="str">
            <v>基C-48</v>
          </cell>
          <cell r="C84" t="str">
            <v>基盤研究(C)</v>
          </cell>
          <cell r="D84">
            <v>3501</v>
          </cell>
          <cell r="E84" t="str">
            <v>★</v>
          </cell>
          <cell r="F84" t="str">
            <v>人文社会系</v>
          </cell>
          <cell r="G84" t="str">
            <v>社会科学</v>
          </cell>
          <cell r="H84" t="str">
            <v>政治学</v>
          </cell>
          <cell r="I84" t="str">
            <v>政治学</v>
          </cell>
          <cell r="J84" t="str">
            <v>研）研究院</v>
          </cell>
          <cell r="K84" t="str">
            <v>八景</v>
          </cell>
          <cell r="L84" t="str">
            <v>准教授</v>
          </cell>
          <cell r="M84" t="str">
            <v>和田　淳一郎</v>
          </cell>
          <cell r="N84">
            <v>300000</v>
          </cell>
          <cell r="O84">
            <v>90000</v>
          </cell>
          <cell r="P84">
            <v>900000</v>
          </cell>
          <cell r="Q84">
            <v>23</v>
          </cell>
          <cell r="R84" t="str">
            <v>投票区レベルの投票行動に関する研究</v>
          </cell>
          <cell r="S84">
            <v>30244502</v>
          </cell>
          <cell r="T84">
            <v>1021530126</v>
          </cell>
          <cell r="V84">
            <v>23</v>
          </cell>
          <cell r="W84" t="str">
            <v>細胞極性を制御する多機能タンパク質複合体の構造と機能</v>
          </cell>
          <cell r="X84">
            <v>70169704</v>
          </cell>
          <cell r="Y84">
            <v>1021510228</v>
          </cell>
        </row>
        <row r="85">
          <cell r="A85">
            <v>84</v>
          </cell>
          <cell r="B85" t="str">
            <v>基C-49</v>
          </cell>
          <cell r="C85" t="str">
            <v>基盤研究(C)</v>
          </cell>
          <cell r="D85">
            <v>3703</v>
          </cell>
          <cell r="E85" t="str">
            <v>★</v>
          </cell>
          <cell r="F85" t="str">
            <v>人文社会系</v>
          </cell>
          <cell r="G85" t="str">
            <v>社会科学</v>
          </cell>
          <cell r="H85" t="str">
            <v>経営学</v>
          </cell>
          <cell r="I85" t="str">
            <v>会計学</v>
          </cell>
          <cell r="J85" t="str">
            <v>研）研究院</v>
          </cell>
          <cell r="K85" t="str">
            <v>八景</v>
          </cell>
          <cell r="L85" t="str">
            <v>准教授</v>
          </cell>
          <cell r="M85" t="str">
            <v>高橋　隆幸</v>
          </cell>
          <cell r="N85">
            <v>900000</v>
          </cell>
          <cell r="O85">
            <v>270000</v>
          </cell>
          <cell r="P85">
            <v>500000</v>
          </cell>
          <cell r="Q85">
            <v>23</v>
          </cell>
          <cell r="R85" t="str">
            <v>グローバリゼーションと税制</v>
          </cell>
          <cell r="S85">
            <v>50326071</v>
          </cell>
          <cell r="T85">
            <v>1021530470</v>
          </cell>
          <cell r="V85">
            <v>23</v>
          </cell>
          <cell r="W85" t="str">
            <v>投票区レベルの投票行動に関する研究</v>
          </cell>
          <cell r="X85">
            <v>30244502</v>
          </cell>
          <cell r="Y85">
            <v>1021530126</v>
          </cell>
        </row>
        <row r="86">
          <cell r="A86">
            <v>85</v>
          </cell>
          <cell r="B86" t="str">
            <v>基C-50</v>
          </cell>
          <cell r="C86" t="str">
            <v>基盤研究(C)</v>
          </cell>
          <cell r="D86">
            <v>3801</v>
          </cell>
          <cell r="E86" t="str">
            <v>★</v>
          </cell>
          <cell r="F86" t="str">
            <v>人文社会系</v>
          </cell>
          <cell r="G86" t="str">
            <v>社会科学</v>
          </cell>
          <cell r="H86" t="str">
            <v>社会学</v>
          </cell>
          <cell r="I86" t="str">
            <v>社会学</v>
          </cell>
          <cell r="J86" t="str">
            <v>研）研究院（福浦）（19-）</v>
          </cell>
          <cell r="K86" t="str">
            <v>福浦</v>
          </cell>
          <cell r="L86" t="str">
            <v>助教</v>
          </cell>
          <cell r="M86" t="str">
            <v>勝川　由美</v>
          </cell>
          <cell r="N86">
            <v>500000</v>
          </cell>
          <cell r="O86">
            <v>150000</v>
          </cell>
          <cell r="P86">
            <v>800000</v>
          </cell>
          <cell r="Q86">
            <v>23</v>
          </cell>
          <cell r="R86" t="str">
            <v>日本式バースセンターに関するシステム開発研究ー病院内潜在助産師の人的活用</v>
          </cell>
          <cell r="S86">
            <v>20438146</v>
          </cell>
          <cell r="T86">
            <v>1021530538</v>
          </cell>
          <cell r="V86">
            <v>23</v>
          </cell>
          <cell r="W86" t="str">
            <v>グローバリゼーションと税制</v>
          </cell>
          <cell r="X86">
            <v>50326071</v>
          </cell>
          <cell r="Y86">
            <v>1021530470</v>
          </cell>
        </row>
        <row r="87">
          <cell r="A87">
            <v>86</v>
          </cell>
          <cell r="B87" t="str">
            <v>基C-51</v>
          </cell>
          <cell r="C87" t="str">
            <v>基盤研究(C)</v>
          </cell>
          <cell r="D87">
            <v>4602</v>
          </cell>
          <cell r="E87" t="str">
            <v>★</v>
          </cell>
          <cell r="F87" t="str">
            <v>理工系</v>
          </cell>
          <cell r="G87" t="str">
            <v>化学</v>
          </cell>
          <cell r="H87" t="str">
            <v>基礎化学</v>
          </cell>
          <cell r="I87" t="str">
            <v>有機化学</v>
          </cell>
          <cell r="J87" t="str">
            <v>研）研究院</v>
          </cell>
          <cell r="K87" t="str">
            <v>八景</v>
          </cell>
          <cell r="L87" t="str">
            <v>准教授</v>
          </cell>
          <cell r="M87" t="str">
            <v>塚田　秀行</v>
          </cell>
          <cell r="N87">
            <v>1000000</v>
          </cell>
          <cell r="O87">
            <v>300000</v>
          </cell>
          <cell r="P87">
            <v>500000</v>
          </cell>
          <cell r="Q87">
            <v>23</v>
          </cell>
          <cell r="R87" t="str">
            <v>伝導電子によるスピン整列機構の検証</v>
          </cell>
          <cell r="S87">
            <v>40171970</v>
          </cell>
          <cell r="T87">
            <v>1021550047</v>
          </cell>
          <cell r="V87">
            <v>23</v>
          </cell>
          <cell r="W87" t="str">
            <v>日本式バースセンターに関するシステム開発研究ー病院内潜在助産師の人的活用</v>
          </cell>
          <cell r="X87">
            <v>20438146</v>
          </cell>
          <cell r="Y87">
            <v>1021530538</v>
          </cell>
        </row>
        <row r="88">
          <cell r="A88">
            <v>87</v>
          </cell>
          <cell r="B88" t="str">
            <v>基C-52</v>
          </cell>
          <cell r="C88" t="str">
            <v>基盤研究(C)</v>
          </cell>
          <cell r="D88">
            <v>5401</v>
          </cell>
          <cell r="F88" t="str">
            <v>理工系</v>
          </cell>
          <cell r="G88" t="str">
            <v>工学</v>
          </cell>
          <cell r="H88" t="str">
            <v>材料工学</v>
          </cell>
          <cell r="I88" t="str">
            <v>金属物質</v>
          </cell>
          <cell r="J88" t="str">
            <v>研）研究院</v>
          </cell>
          <cell r="K88" t="str">
            <v>八景</v>
          </cell>
          <cell r="L88" t="str">
            <v>教授</v>
          </cell>
          <cell r="M88" t="str">
            <v>橘　勝</v>
          </cell>
          <cell r="N88">
            <v>700000</v>
          </cell>
          <cell r="O88">
            <v>210000</v>
          </cell>
          <cell r="P88">
            <v>500000</v>
          </cell>
          <cell r="Q88">
            <v>23</v>
          </cell>
          <cell r="R88" t="str">
            <v>カーボンナノウォールの構造制御と応用研究</v>
          </cell>
          <cell r="S88">
            <v>80236546</v>
          </cell>
          <cell r="T88">
            <v>1021560691</v>
          </cell>
          <cell r="V88">
            <v>23</v>
          </cell>
          <cell r="W88" t="str">
            <v>伝導電子によるスピン整列機構の検証</v>
          </cell>
          <cell r="X88">
            <v>40171970</v>
          </cell>
          <cell r="Y88">
            <v>1021550047</v>
          </cell>
        </row>
        <row r="89">
          <cell r="A89">
            <v>88</v>
          </cell>
          <cell r="B89" t="str">
            <v>基C-53</v>
          </cell>
          <cell r="C89" t="str">
            <v>基盤研究(C)</v>
          </cell>
          <cell r="D89">
            <v>5801</v>
          </cell>
          <cell r="F89" t="str">
            <v>生物系</v>
          </cell>
          <cell r="G89" t="str">
            <v>生物学</v>
          </cell>
          <cell r="H89" t="str">
            <v>生物科学</v>
          </cell>
          <cell r="I89" t="str">
            <v>構造生物化学</v>
          </cell>
          <cell r="J89" t="str">
            <v>研）研究院</v>
          </cell>
          <cell r="K89" t="str">
            <v>八景</v>
          </cell>
          <cell r="L89" t="str">
            <v>准教授</v>
          </cell>
          <cell r="M89" t="str">
            <v>東　昌市</v>
          </cell>
          <cell r="N89">
            <v>1100000</v>
          </cell>
          <cell r="O89">
            <v>330000</v>
          </cell>
          <cell r="P89">
            <v>700000</v>
          </cell>
          <cell r="Q89">
            <v>23</v>
          </cell>
          <cell r="R89" t="str">
            <v>個々のＭＭＰ活性を選択的に制御する高特異性インヒビターの開発</v>
          </cell>
          <cell r="S89">
            <v>10275076</v>
          </cell>
          <cell r="T89">
            <v>1021570118</v>
          </cell>
          <cell r="V89">
            <v>23</v>
          </cell>
          <cell r="W89" t="str">
            <v>カーボンナノウォールの構造制御と応用研究</v>
          </cell>
          <cell r="X89">
            <v>80236546</v>
          </cell>
          <cell r="Y89">
            <v>1021560691</v>
          </cell>
        </row>
        <row r="90">
          <cell r="A90">
            <v>89</v>
          </cell>
          <cell r="B90" t="str">
            <v>基C-54</v>
          </cell>
          <cell r="C90" t="str">
            <v>基盤研究(C)</v>
          </cell>
          <cell r="D90">
            <v>5804</v>
          </cell>
          <cell r="F90" t="str">
            <v>生物系</v>
          </cell>
          <cell r="G90" t="str">
            <v>生物学</v>
          </cell>
          <cell r="H90" t="str">
            <v>生物科学</v>
          </cell>
          <cell r="I90" t="str">
            <v>分子生物学</v>
          </cell>
          <cell r="J90" t="str">
            <v>研）研究院（福浦）（19-）</v>
          </cell>
          <cell r="K90" t="str">
            <v>福浦</v>
          </cell>
          <cell r="L90" t="str">
            <v>准教授</v>
          </cell>
          <cell r="M90" t="str">
            <v>平井　秀一</v>
          </cell>
          <cell r="N90">
            <v>1000000</v>
          </cell>
          <cell r="O90">
            <v>300000</v>
          </cell>
          <cell r="P90">
            <v>700000</v>
          </cell>
          <cell r="Q90">
            <v>24</v>
          </cell>
          <cell r="R90" t="str">
            <v>ＤＬＫ－ＪＮＫシグナル系による細胞内輸送制御機構</v>
          </cell>
          <cell r="S90">
            <v>80228759</v>
          </cell>
          <cell r="T90">
            <v>1021570184</v>
          </cell>
          <cell r="V90">
            <v>23</v>
          </cell>
          <cell r="W90" t="str">
            <v>個々のＭＭＰ活性を選択的に制御する高特異性インヒビターの開発</v>
          </cell>
          <cell r="X90">
            <v>10275076</v>
          </cell>
          <cell r="Y90">
            <v>1021570118</v>
          </cell>
        </row>
        <row r="91">
          <cell r="A91">
            <v>90</v>
          </cell>
          <cell r="B91" t="str">
            <v>基C-55</v>
          </cell>
          <cell r="C91" t="str">
            <v>基盤研究(C)</v>
          </cell>
          <cell r="D91">
            <v>5806</v>
          </cell>
          <cell r="F91" t="str">
            <v>生物系</v>
          </cell>
          <cell r="G91" t="str">
            <v>生物学</v>
          </cell>
          <cell r="H91" t="str">
            <v>生物科学</v>
          </cell>
          <cell r="I91" t="str">
            <v>発生生物学</v>
          </cell>
          <cell r="J91" t="str">
            <v>研）研究院（福浦）（19-）</v>
          </cell>
          <cell r="K91" t="str">
            <v>福浦</v>
          </cell>
          <cell r="L91" t="str">
            <v>助教</v>
          </cell>
          <cell r="M91" t="str">
            <v>小倉　顕一</v>
          </cell>
          <cell r="N91">
            <v>1200000</v>
          </cell>
          <cell r="O91">
            <v>360000</v>
          </cell>
          <cell r="P91">
            <v>1000000</v>
          </cell>
          <cell r="Q91">
            <v>23</v>
          </cell>
          <cell r="R91" t="str">
            <v>線虫の軸索ガイダンス分子およびその受容体の局在機構</v>
          </cell>
          <cell r="S91">
            <v>20326028</v>
          </cell>
          <cell r="T91">
            <v>1021570230</v>
          </cell>
          <cell r="V91">
            <v>24</v>
          </cell>
          <cell r="W91" t="str">
            <v>ＤＬＫ－ＪＮＫシグナル系による細胞内輸送制御機構</v>
          </cell>
          <cell r="X91">
            <v>80228759</v>
          </cell>
          <cell r="Y91">
            <v>1021570184</v>
          </cell>
        </row>
        <row r="92">
          <cell r="A92">
            <v>91</v>
          </cell>
          <cell r="B92" t="str">
            <v>基C-56</v>
          </cell>
          <cell r="C92" t="str">
            <v>基盤研究(C)</v>
          </cell>
          <cell r="D92">
            <v>6101</v>
          </cell>
          <cell r="F92" t="str">
            <v>生物系</v>
          </cell>
          <cell r="G92" t="str">
            <v>農学</v>
          </cell>
          <cell r="H92" t="str">
            <v>農芸化学</v>
          </cell>
          <cell r="I92" t="str">
            <v>植物栄養学・土壌学</v>
          </cell>
          <cell r="J92" t="str">
            <v>研）研究院</v>
          </cell>
          <cell r="K92" t="str">
            <v>木原生物学研究所</v>
          </cell>
          <cell r="L92" t="str">
            <v>教授</v>
          </cell>
          <cell r="M92" t="str">
            <v>村中　俊哉</v>
          </cell>
          <cell r="N92">
            <v>1500000</v>
          </cell>
          <cell r="O92">
            <v>450000</v>
          </cell>
          <cell r="P92">
            <v>1200000</v>
          </cell>
          <cell r="Q92">
            <v>23</v>
          </cell>
          <cell r="R92" t="str">
            <v>異質倍数性植物コムギにおけるステロール代謝パスウエイの特性解析</v>
          </cell>
          <cell r="S92">
            <v>60342862</v>
          </cell>
          <cell r="T92">
            <v>1021580080</v>
          </cell>
          <cell r="V92">
            <v>23</v>
          </cell>
          <cell r="W92" t="str">
            <v>線虫の軸索ガイダンス分子およびその受容体の局在機構</v>
          </cell>
          <cell r="X92">
            <v>20326028</v>
          </cell>
          <cell r="Y92">
            <v>1021570230</v>
          </cell>
        </row>
        <row r="93">
          <cell r="A93">
            <v>92</v>
          </cell>
          <cell r="B93" t="str">
            <v>基C-57</v>
          </cell>
          <cell r="C93" t="str">
            <v>基盤研究(C)</v>
          </cell>
          <cell r="D93">
            <v>6103</v>
          </cell>
          <cell r="F93" t="str">
            <v>生物系</v>
          </cell>
          <cell r="G93" t="str">
            <v>農学</v>
          </cell>
          <cell r="H93" t="str">
            <v>農芸化学</v>
          </cell>
          <cell r="I93" t="str">
            <v>応用生物化学</v>
          </cell>
          <cell r="J93" t="str">
            <v>研）研究院</v>
          </cell>
          <cell r="K93" t="str">
            <v>八景</v>
          </cell>
          <cell r="L93" t="str">
            <v>准教授</v>
          </cell>
          <cell r="M93" t="str">
            <v>藤井　道彦</v>
          </cell>
          <cell r="N93">
            <v>1200000</v>
          </cell>
          <cell r="O93">
            <v>360000</v>
          </cell>
          <cell r="P93">
            <v>700000</v>
          </cell>
          <cell r="Q93">
            <v>23</v>
          </cell>
          <cell r="R93" t="str">
            <v>活性酸素の生成や消去に関わる遺伝子の同定と解析</v>
          </cell>
          <cell r="S93">
            <v>80285155</v>
          </cell>
          <cell r="T93">
            <v>1021580115</v>
          </cell>
          <cell r="V93">
            <v>23</v>
          </cell>
          <cell r="W93" t="str">
            <v>異質倍数性植物コムギにおけるステロール代謝パスウエイの特性解析</v>
          </cell>
          <cell r="X93">
            <v>60342862</v>
          </cell>
          <cell r="Y93">
            <v>1021580080</v>
          </cell>
        </row>
        <row r="94">
          <cell r="A94">
            <v>93</v>
          </cell>
          <cell r="B94" t="str">
            <v>基C-58</v>
          </cell>
          <cell r="C94" t="str">
            <v>基盤研究(C)</v>
          </cell>
          <cell r="D94">
            <v>6803</v>
          </cell>
          <cell r="F94" t="str">
            <v>生物系</v>
          </cell>
          <cell r="G94" t="str">
            <v>医歯薬学</v>
          </cell>
          <cell r="H94" t="str">
            <v>薬学</v>
          </cell>
          <cell r="I94" t="str">
            <v>生物系薬学</v>
          </cell>
          <cell r="J94" t="str">
            <v>研）研究院</v>
          </cell>
          <cell r="K94" t="str">
            <v>八景</v>
          </cell>
          <cell r="L94" t="str">
            <v>教授</v>
          </cell>
          <cell r="M94" t="str">
            <v>足立　典隆</v>
          </cell>
          <cell r="N94">
            <v>1300000</v>
          </cell>
          <cell r="O94">
            <v>390000</v>
          </cell>
          <cell r="P94">
            <v>1200000</v>
          </cell>
          <cell r="Q94">
            <v>23</v>
          </cell>
          <cell r="R94" t="str">
            <v>ヒト遺伝子ノックアウトによるDNA鎖切断修復機構の解析とその応用研究</v>
          </cell>
          <cell r="S94">
            <v>30264675</v>
          </cell>
          <cell r="T94">
            <v>1021590066</v>
          </cell>
          <cell r="V94">
            <v>23</v>
          </cell>
          <cell r="W94" t="str">
            <v>活性酸素の生成や消去に関わる遺伝子の同定と解析</v>
          </cell>
          <cell r="X94">
            <v>80285155</v>
          </cell>
          <cell r="Y94">
            <v>1021580115</v>
          </cell>
        </row>
        <row r="95">
          <cell r="A95">
            <v>94</v>
          </cell>
          <cell r="B95" t="str">
            <v>基C-59</v>
          </cell>
          <cell r="C95" t="str">
            <v>基盤研究(C)</v>
          </cell>
          <cell r="D95">
            <v>6901</v>
          </cell>
          <cell r="E95" t="str">
            <v>★</v>
          </cell>
          <cell r="F95" t="str">
            <v>生物系</v>
          </cell>
          <cell r="G95" t="str">
            <v>医歯薬学</v>
          </cell>
          <cell r="H95" t="str">
            <v>基礎医学</v>
          </cell>
          <cell r="I95" t="str">
            <v>解剖学一般（含組織学・発生学）</v>
          </cell>
          <cell r="J95" t="str">
            <v>研）研究院（福浦）（19-）</v>
          </cell>
          <cell r="K95" t="str">
            <v>福浦</v>
          </cell>
          <cell r="L95" t="str">
            <v>准教授</v>
          </cell>
          <cell r="M95" t="str">
            <v>池田　やよい</v>
          </cell>
          <cell r="N95">
            <v>1000000</v>
          </cell>
          <cell r="O95">
            <v>300000</v>
          </cell>
          <cell r="P95">
            <v>600000</v>
          </cell>
          <cell r="Q95">
            <v>23</v>
          </cell>
          <cell r="R95" t="str">
            <v>生殖系発生・性分化の分子機構ー生殖腺特異的遺伝子破壊マウスの解析</v>
          </cell>
          <cell r="S95">
            <v>202903</v>
          </cell>
          <cell r="T95">
            <v>1021590219</v>
          </cell>
          <cell r="V95">
            <v>23</v>
          </cell>
          <cell r="W95" t="str">
            <v>ヒト遺伝子ノックアウトによるDNA鎖切断修復機構の解析とその応用研究</v>
          </cell>
          <cell r="X95">
            <v>30264675</v>
          </cell>
          <cell r="Y95">
            <v>1021590066</v>
          </cell>
        </row>
        <row r="96">
          <cell r="A96">
            <v>95</v>
          </cell>
          <cell r="B96" t="str">
            <v>基C-60</v>
          </cell>
          <cell r="C96" t="str">
            <v>基盤研究(C)</v>
          </cell>
          <cell r="D96">
            <v>6908</v>
          </cell>
          <cell r="E96" t="str">
            <v>★</v>
          </cell>
          <cell r="F96" t="str">
            <v>生物系</v>
          </cell>
          <cell r="G96" t="str">
            <v>医歯薬学</v>
          </cell>
          <cell r="H96" t="str">
            <v>基礎医学</v>
          </cell>
          <cell r="I96" t="str">
            <v>人体病理学</v>
          </cell>
          <cell r="J96" t="str">
            <v>研）研究院（福浦）（19-）</v>
          </cell>
          <cell r="K96" t="str">
            <v>福浦</v>
          </cell>
          <cell r="L96" t="str">
            <v>准教授</v>
          </cell>
          <cell r="M96" t="str">
            <v>矢沢　卓也</v>
          </cell>
          <cell r="N96">
            <v>800000</v>
          </cell>
          <cell r="O96">
            <v>240000</v>
          </cell>
          <cell r="P96">
            <v>1000000</v>
          </cell>
          <cell r="Q96">
            <v>23</v>
          </cell>
          <cell r="R96" t="str">
            <v>ＴＴＦ－１が関与する悪性神経内分泌細胞特異的分子発現誘導システムの全容解明</v>
          </cell>
          <cell r="S96">
            <v>50251054</v>
          </cell>
          <cell r="T96">
            <v>1021590376</v>
          </cell>
          <cell r="V96">
            <v>23</v>
          </cell>
          <cell r="W96" t="str">
            <v>生殖系発生・性分化の分子機構ー生殖腺特異的遺伝子破壊マウスの解析</v>
          </cell>
          <cell r="X96">
            <v>202903</v>
          </cell>
          <cell r="Y96">
            <v>1021590219</v>
          </cell>
        </row>
        <row r="97">
          <cell r="A97">
            <v>96</v>
          </cell>
          <cell r="B97" t="str">
            <v>基C-61</v>
          </cell>
          <cell r="C97" t="str">
            <v>基盤研究(C)</v>
          </cell>
          <cell r="D97">
            <v>5001</v>
          </cell>
          <cell r="E97" t="str">
            <v>★</v>
          </cell>
          <cell r="F97" t="str">
            <v>理工系</v>
          </cell>
          <cell r="G97" t="str">
            <v>工学</v>
          </cell>
          <cell r="H97" t="str">
            <v>機械工学</v>
          </cell>
          <cell r="I97" t="str">
            <v>機械材料・材料力学</v>
          </cell>
          <cell r="J97" t="str">
            <v>研）研究院（福浦）（20-）</v>
          </cell>
          <cell r="K97" t="str">
            <v>福浦</v>
          </cell>
          <cell r="L97" t="str">
            <v>純教授</v>
          </cell>
          <cell r="M97" t="str">
            <v>大重　賢治</v>
          </cell>
          <cell r="N97">
            <v>1200000</v>
          </cell>
          <cell r="O97">
            <v>360000</v>
          </cell>
          <cell r="P97">
            <v>800000</v>
          </cell>
          <cell r="Q97">
            <v>23</v>
          </cell>
          <cell r="R97" t="str">
            <v>１１９番受信時における脳卒中発生確率計算</v>
          </cell>
          <cell r="S97">
            <v>50343398</v>
          </cell>
          <cell r="T97">
            <v>1021590707</v>
          </cell>
          <cell r="V97">
            <v>23</v>
          </cell>
          <cell r="W97" t="str">
            <v>ＴＴＦ－１が関与する悪性神経内分泌細胞特異的分子発現誘導システムの全容解明</v>
          </cell>
          <cell r="X97">
            <v>50251054</v>
          </cell>
          <cell r="Y97">
            <v>1021590376</v>
          </cell>
        </row>
        <row r="98">
          <cell r="A98">
            <v>97</v>
          </cell>
          <cell r="B98" t="str">
            <v>基C-62</v>
          </cell>
          <cell r="C98" t="str">
            <v>基盤研究(C)</v>
          </cell>
          <cell r="D98">
            <v>7103</v>
          </cell>
          <cell r="E98" t="str">
            <v>★</v>
          </cell>
          <cell r="F98" t="str">
            <v>生物系</v>
          </cell>
          <cell r="G98" t="str">
            <v>医歯薬学</v>
          </cell>
          <cell r="H98" t="str">
            <v>内科系臨床医学</v>
          </cell>
          <cell r="I98" t="str">
            <v>法医学</v>
          </cell>
          <cell r="J98" t="str">
            <v>研）研究院（福浦）（19-）</v>
          </cell>
          <cell r="K98" t="str">
            <v>福浦</v>
          </cell>
          <cell r="L98" t="str">
            <v>教授</v>
          </cell>
          <cell r="M98" t="str">
            <v>藤原　敏</v>
          </cell>
          <cell r="N98">
            <v>600000</v>
          </cell>
          <cell r="O98">
            <v>180000</v>
          </cell>
          <cell r="P98">
            <v>1000000</v>
          </cell>
          <cell r="Q98">
            <v>23</v>
          </cell>
          <cell r="R98" t="str">
            <v>Ｓｈａｋｅｎ　Ｂａｂｙ　Ｓｙｎｄｒｏｍｅにおける脳損傷生成機序の実験的解明</v>
          </cell>
          <cell r="S98">
            <v>20173487</v>
          </cell>
          <cell r="T98">
            <v>1021590739</v>
          </cell>
          <cell r="V98">
            <v>23</v>
          </cell>
          <cell r="W98" t="str">
            <v>１１９番受信時における脳卒中発生確率計算</v>
          </cell>
          <cell r="X98">
            <v>50343398</v>
          </cell>
          <cell r="Y98">
            <v>1021590707</v>
          </cell>
        </row>
        <row r="99">
          <cell r="A99">
            <v>98</v>
          </cell>
          <cell r="B99" t="str">
            <v>基C-63</v>
          </cell>
          <cell r="C99" t="str">
            <v>基盤研究(C)</v>
          </cell>
          <cell r="D99">
            <v>7202</v>
          </cell>
          <cell r="E99" t="str">
            <v>★</v>
          </cell>
          <cell r="F99" t="str">
            <v>生物系</v>
          </cell>
          <cell r="G99" t="str">
            <v>医歯薬学</v>
          </cell>
          <cell r="H99" t="str">
            <v>内科系臨床医学</v>
          </cell>
          <cell r="I99" t="str">
            <v>消化器内科学</v>
          </cell>
          <cell r="J99" t="str">
            <v>セ）センター</v>
          </cell>
          <cell r="K99" t="str">
            <v>センター病院</v>
          </cell>
          <cell r="L99" t="str">
            <v>助教</v>
          </cell>
          <cell r="M99" t="str">
            <v>杉森　一哉</v>
          </cell>
          <cell r="N99">
            <v>500000</v>
          </cell>
          <cell r="O99">
            <v>150000</v>
          </cell>
          <cell r="P99">
            <v>600000</v>
          </cell>
          <cell r="Q99">
            <v>23</v>
          </cell>
          <cell r="R99" t="str">
            <v>新規造影剤ソナゾイドを用いた膵腫瘍の造影超音波内視鏡診断の開発</v>
          </cell>
          <cell r="S99">
            <v>20448666</v>
          </cell>
          <cell r="T99">
            <v>1021590881</v>
          </cell>
          <cell r="V99">
            <v>23</v>
          </cell>
          <cell r="W99" t="str">
            <v>Ｓｈａｋｅｎ　Ｂａｂｙ　Ｓｙｎｄｒｏｍｅにおける脳損傷生成機序の実験的解明</v>
          </cell>
          <cell r="X99">
            <v>20173487</v>
          </cell>
          <cell r="Y99">
            <v>1021590739</v>
          </cell>
        </row>
        <row r="100">
          <cell r="A100">
            <v>99</v>
          </cell>
          <cell r="B100" t="str">
            <v>基C-64</v>
          </cell>
          <cell r="C100" t="str">
            <v>基盤研究(C)</v>
          </cell>
          <cell r="D100">
            <v>7203</v>
          </cell>
          <cell r="E100" t="str">
            <v>★</v>
          </cell>
          <cell r="F100" t="str">
            <v>生物系</v>
          </cell>
          <cell r="G100" t="str">
            <v>医歯薬学</v>
          </cell>
          <cell r="H100" t="str">
            <v>内科系臨床医学</v>
          </cell>
          <cell r="I100" t="str">
            <v>循環器内科学</v>
          </cell>
          <cell r="J100" t="str">
            <v>研）研究院（福浦）（19-）</v>
          </cell>
          <cell r="K100" t="str">
            <v>福浦</v>
          </cell>
          <cell r="L100" t="str">
            <v>助教</v>
          </cell>
          <cell r="M100" t="str">
            <v>横山　詩子</v>
          </cell>
          <cell r="N100">
            <v>1100000</v>
          </cell>
          <cell r="O100">
            <v>330000</v>
          </cell>
          <cell r="P100">
            <v>700000</v>
          </cell>
          <cell r="Q100">
            <v>23</v>
          </cell>
          <cell r="R100" t="str">
            <v>心臓線維芽細胞を標的とした新しい拡張期慢性心不全治療の開発</v>
          </cell>
          <cell r="S100">
            <v>70404994</v>
          </cell>
          <cell r="T100">
            <v>1021590936</v>
          </cell>
          <cell r="V100">
            <v>23</v>
          </cell>
          <cell r="W100" t="str">
            <v>新規造影剤ソナゾイドを用いた膵腫瘍の造影超音波内視鏡診断の開発</v>
          </cell>
          <cell r="X100">
            <v>20448666</v>
          </cell>
          <cell r="Y100">
            <v>1021590881</v>
          </cell>
        </row>
        <row r="101">
          <cell r="A101">
            <v>100</v>
          </cell>
          <cell r="B101" t="str">
            <v>基C-65</v>
          </cell>
          <cell r="C101" t="str">
            <v>基盤研究(C)</v>
          </cell>
          <cell r="D101">
            <v>7206</v>
          </cell>
          <cell r="E101" t="str">
            <v>★</v>
          </cell>
          <cell r="F101" t="str">
            <v>生物系</v>
          </cell>
          <cell r="G101" t="str">
            <v>医歯薬学</v>
          </cell>
          <cell r="H101" t="str">
            <v>内科系臨床医学</v>
          </cell>
          <cell r="I101" t="str">
            <v>神経内科学</v>
          </cell>
          <cell r="J101" t="str">
            <v>研）研究院（福浦）（19-）</v>
          </cell>
          <cell r="K101" t="str">
            <v>福浦</v>
          </cell>
          <cell r="L101" t="str">
            <v>教授</v>
          </cell>
          <cell r="M101" t="str">
            <v>黒岩　義之</v>
          </cell>
          <cell r="N101">
            <v>900000</v>
          </cell>
          <cell r="O101">
            <v>270000</v>
          </cell>
          <cell r="P101">
            <v>1100000</v>
          </cell>
          <cell r="Q101">
            <v>23</v>
          </cell>
          <cell r="R101" t="str">
            <v>多モダリテイ視覚刺激による感覚・情動・自律神経系の統合的機能検査</v>
          </cell>
          <cell r="S101">
            <v>40135249</v>
          </cell>
          <cell r="T101">
            <v>1021591117</v>
          </cell>
          <cell r="V101">
            <v>23</v>
          </cell>
          <cell r="W101" t="str">
            <v>心臓線維芽細胞を標的とした新しい拡張期慢性心不全治療の開発</v>
          </cell>
          <cell r="X101">
            <v>70404994</v>
          </cell>
          <cell r="Y101">
            <v>1021590936</v>
          </cell>
        </row>
        <row r="102">
          <cell r="A102">
            <v>101</v>
          </cell>
          <cell r="B102" t="str">
            <v>基C-66</v>
          </cell>
          <cell r="C102" t="str">
            <v>基盤研究(C)</v>
          </cell>
          <cell r="D102">
            <v>7213</v>
          </cell>
          <cell r="E102" t="str">
            <v>★</v>
          </cell>
          <cell r="F102" t="str">
            <v>生物系</v>
          </cell>
          <cell r="G102" t="str">
            <v>医歯薬学</v>
          </cell>
          <cell r="H102" t="str">
            <v>内科系臨床医学</v>
          </cell>
          <cell r="I102" t="str">
            <v>胎児・新生児医学</v>
          </cell>
          <cell r="J102" t="str">
            <v>研）研究院（福浦）（19-）</v>
          </cell>
          <cell r="K102" t="str">
            <v>福浦</v>
          </cell>
          <cell r="L102" t="str">
            <v>教授</v>
          </cell>
          <cell r="M102" t="str">
            <v>西巻　滋</v>
          </cell>
          <cell r="N102">
            <v>800000</v>
          </cell>
          <cell r="O102">
            <v>240000</v>
          </cell>
          <cell r="P102">
            <v>900000</v>
          </cell>
          <cell r="Q102">
            <v>23</v>
          </cell>
          <cell r="R102" t="str">
            <v>未熟児慢性肺疾患への新しい治療としての抗サイトカイン治療導入のための研究</v>
          </cell>
          <cell r="S102">
            <v>20275043</v>
          </cell>
          <cell r="T102">
            <v>1021591417</v>
          </cell>
          <cell r="V102">
            <v>23</v>
          </cell>
          <cell r="W102" t="str">
            <v>多モダリテイ視覚刺激による感覚・情動・自律神経系の統合的機能検査</v>
          </cell>
          <cell r="X102">
            <v>40135249</v>
          </cell>
          <cell r="Y102">
            <v>1021591117</v>
          </cell>
        </row>
        <row r="103">
          <cell r="A103">
            <v>102</v>
          </cell>
          <cell r="B103" t="str">
            <v>基C-67</v>
          </cell>
          <cell r="C103" t="str">
            <v>基盤研究(C)</v>
          </cell>
          <cell r="D103">
            <v>7213</v>
          </cell>
          <cell r="E103" t="str">
            <v>★</v>
          </cell>
          <cell r="F103" t="str">
            <v>生物系</v>
          </cell>
          <cell r="G103" t="str">
            <v>医歯薬学</v>
          </cell>
          <cell r="H103" t="str">
            <v>内科系臨床医学</v>
          </cell>
          <cell r="I103" t="str">
            <v>胎児・新生児医学</v>
          </cell>
          <cell r="J103" t="str">
            <v>研）研究院（福浦）（19-）</v>
          </cell>
          <cell r="K103" t="str">
            <v>福浦</v>
          </cell>
          <cell r="L103" t="str">
            <v>准教授</v>
          </cell>
          <cell r="M103" t="str">
            <v>岩崎　志穂</v>
          </cell>
          <cell r="N103">
            <v>1100000</v>
          </cell>
          <cell r="O103">
            <v>330000</v>
          </cell>
          <cell r="P103">
            <v>1400000</v>
          </cell>
          <cell r="Q103">
            <v>23</v>
          </cell>
          <cell r="R103" t="str">
            <v>アデニル酸シクラーゼを標的とした副作用のない動脈管制御の開発</v>
          </cell>
          <cell r="S103">
            <v>10347338</v>
          </cell>
          <cell r="T103">
            <v>1021591418</v>
          </cell>
          <cell r="V103">
            <v>23</v>
          </cell>
          <cell r="W103" t="str">
            <v>未熟児慢性肺疾患への新しい治療としての抗サイトカイン治療導入のための研究</v>
          </cell>
          <cell r="X103">
            <v>20275043</v>
          </cell>
          <cell r="Y103">
            <v>1021591417</v>
          </cell>
        </row>
        <row r="104">
          <cell r="A104">
            <v>103</v>
          </cell>
          <cell r="B104" t="str">
            <v>基C-68</v>
          </cell>
          <cell r="C104" t="str">
            <v>基盤研究(C)</v>
          </cell>
          <cell r="D104">
            <v>7214</v>
          </cell>
          <cell r="E104" t="str">
            <v>★</v>
          </cell>
          <cell r="F104" t="str">
            <v>生物系</v>
          </cell>
          <cell r="G104" t="str">
            <v>医歯薬学</v>
          </cell>
          <cell r="H104" t="str">
            <v>内科系臨床医学</v>
          </cell>
          <cell r="I104" t="str">
            <v>皮膚科学</v>
          </cell>
          <cell r="J104" t="str">
            <v>研）研究院（福浦）（19-）</v>
          </cell>
          <cell r="K104" t="str">
            <v>福浦</v>
          </cell>
          <cell r="L104" t="str">
            <v>教授</v>
          </cell>
          <cell r="M104" t="str">
            <v>池澤　善郎</v>
          </cell>
          <cell r="N104">
            <v>1400000</v>
          </cell>
          <cell r="O104">
            <v>420000</v>
          </cell>
          <cell r="P104">
            <v>800000</v>
          </cell>
          <cell r="Q104">
            <v>23</v>
          </cell>
          <cell r="R104" t="str">
            <v>難治性アレルギー皮膚疾患の新規バイオマーカーと新規治療法の開発研究の新たな挑戦</v>
          </cell>
          <cell r="S104">
            <v>90046128</v>
          </cell>
          <cell r="T104">
            <v>1021591471</v>
          </cell>
          <cell r="V104">
            <v>23</v>
          </cell>
          <cell r="W104" t="str">
            <v>アデニル酸シクラーゼを標的とした副作用のない動脈管制御の開発</v>
          </cell>
          <cell r="X104">
            <v>10347338</v>
          </cell>
          <cell r="Y104">
            <v>1021591418</v>
          </cell>
        </row>
        <row r="105">
          <cell r="A105">
            <v>104</v>
          </cell>
          <cell r="B105" t="str">
            <v>基C-69</v>
          </cell>
          <cell r="C105" t="str">
            <v>基盤研究(C)</v>
          </cell>
          <cell r="D105">
            <v>7216</v>
          </cell>
          <cell r="E105" t="str">
            <v>★</v>
          </cell>
          <cell r="F105" t="str">
            <v>生物系</v>
          </cell>
          <cell r="G105" t="str">
            <v>医歯薬学</v>
          </cell>
          <cell r="H105" t="str">
            <v>内科系臨床医学</v>
          </cell>
          <cell r="I105" t="str">
            <v>放射線科学</v>
          </cell>
          <cell r="J105" t="str">
            <v>客)客員教員等(福浦)(19-)</v>
          </cell>
          <cell r="K105" t="str">
            <v>福浦</v>
          </cell>
          <cell r="L105" t="str">
            <v>助教</v>
          </cell>
          <cell r="M105" t="str">
            <v>中神　佳宏</v>
          </cell>
          <cell r="N105">
            <v>1100000</v>
          </cell>
          <cell r="O105">
            <v>330000</v>
          </cell>
          <cell r="P105">
            <v>300000</v>
          </cell>
          <cell r="Q105">
            <v>23</v>
          </cell>
          <cell r="R105" t="str">
            <v>(科研)放射性同位体標識siRNAを用いた生体内遺伝子発現イメージングに関する研究</v>
          </cell>
          <cell r="S105">
            <v>80347301</v>
          </cell>
          <cell r="T105">
            <v>1021591572</v>
          </cell>
          <cell r="V105">
            <v>23</v>
          </cell>
          <cell r="W105" t="str">
            <v>難治性アレルギー皮膚疾患の新規バイオマーカーと新規治療法の開発研究の新たな挑戦</v>
          </cell>
          <cell r="X105">
            <v>90046128</v>
          </cell>
          <cell r="Y105">
            <v>1021591471</v>
          </cell>
        </row>
        <row r="106">
          <cell r="A106">
            <v>105</v>
          </cell>
          <cell r="B106" t="str">
            <v>基C-70</v>
          </cell>
          <cell r="C106" t="str">
            <v>基盤研究(C)</v>
          </cell>
          <cell r="D106">
            <v>7216</v>
          </cell>
          <cell r="E106" t="str">
            <v>★</v>
          </cell>
          <cell r="F106" t="str">
            <v>生物系</v>
          </cell>
          <cell r="G106" t="str">
            <v>医歯薬学</v>
          </cell>
          <cell r="H106" t="str">
            <v>内科系臨床医学</v>
          </cell>
          <cell r="I106" t="str">
            <v>放射線科学</v>
          </cell>
          <cell r="J106" t="str">
            <v>研）研究院（福浦）（19-）</v>
          </cell>
          <cell r="K106" t="str">
            <v>福浦</v>
          </cell>
          <cell r="L106" t="str">
            <v>准教授</v>
          </cell>
          <cell r="M106" t="str">
            <v>立石　宇貴秀</v>
          </cell>
          <cell r="N106">
            <v>1000000</v>
          </cell>
          <cell r="O106">
            <v>300000</v>
          </cell>
          <cell r="P106">
            <v>700000</v>
          </cell>
          <cell r="Q106">
            <v>23</v>
          </cell>
          <cell r="R106" t="str">
            <v>分子イメージングによる血管新生阻害剤併用化学療法の効果判定</v>
          </cell>
          <cell r="S106">
            <v>20415524</v>
          </cell>
          <cell r="T106">
            <v>1021591573</v>
          </cell>
          <cell r="V106">
            <v>23</v>
          </cell>
          <cell r="W106" t="str">
            <v>(科研)放射性同位体標識siRNAを用いた生体内遺伝子発現イメージングに関する研究</v>
          </cell>
          <cell r="X106">
            <v>80347301</v>
          </cell>
          <cell r="Y106">
            <v>1021591572</v>
          </cell>
        </row>
        <row r="107">
          <cell r="A107">
            <v>106</v>
          </cell>
          <cell r="B107" t="str">
            <v>基C-71</v>
          </cell>
          <cell r="C107" t="str">
            <v>基盤研究(C)</v>
          </cell>
          <cell r="D107">
            <v>7301</v>
          </cell>
          <cell r="E107" t="str">
            <v>★</v>
          </cell>
          <cell r="F107" t="str">
            <v>生物系</v>
          </cell>
          <cell r="G107" t="str">
            <v>医歯薬学</v>
          </cell>
          <cell r="H107" t="str">
            <v>外科系臨床医学</v>
          </cell>
          <cell r="I107" t="str">
            <v>外科学一般</v>
          </cell>
          <cell r="J107" t="str">
            <v>病）病院教員</v>
          </cell>
          <cell r="K107" t="str">
            <v>附属</v>
          </cell>
          <cell r="L107" t="str">
            <v>准教授</v>
          </cell>
          <cell r="M107" t="str">
            <v>千島　隆司</v>
          </cell>
          <cell r="N107">
            <v>1300000</v>
          </cell>
          <cell r="O107">
            <v>390000</v>
          </cell>
          <cell r="P107">
            <v>1300000</v>
          </cell>
          <cell r="Q107">
            <v>23</v>
          </cell>
          <cell r="R107" t="str">
            <v>ABCC1１遺伝子多型解析による乳癌罹患リスクと予後規定因子の検討</v>
          </cell>
          <cell r="S107">
            <v>70438141</v>
          </cell>
          <cell r="T107">
            <v>1021591673</v>
          </cell>
          <cell r="V107">
            <v>23</v>
          </cell>
          <cell r="W107" t="str">
            <v>分子イメージングによる血管新生阻害剤併用化学療法の効果判定</v>
          </cell>
          <cell r="X107">
            <v>20415524</v>
          </cell>
          <cell r="Y107">
            <v>1021591573</v>
          </cell>
        </row>
        <row r="108">
          <cell r="A108">
            <v>107</v>
          </cell>
          <cell r="B108" t="str">
            <v>基C-72</v>
          </cell>
          <cell r="C108" t="str">
            <v>基盤研究(C)</v>
          </cell>
          <cell r="D108">
            <v>7304</v>
          </cell>
          <cell r="E108" t="str">
            <v>★</v>
          </cell>
          <cell r="F108" t="str">
            <v>生物系</v>
          </cell>
          <cell r="G108" t="str">
            <v>医歯薬学</v>
          </cell>
          <cell r="H108" t="str">
            <v>外科系臨床医学</v>
          </cell>
          <cell r="I108" t="str">
            <v>脳神経外科学</v>
          </cell>
          <cell r="J108" t="str">
            <v>病）病院教員</v>
          </cell>
          <cell r="K108" t="str">
            <v>福浦</v>
          </cell>
          <cell r="L108" t="str">
            <v>助教</v>
          </cell>
          <cell r="M108" t="str">
            <v>横山　高玲</v>
          </cell>
          <cell r="N108">
            <v>500000</v>
          </cell>
          <cell r="O108">
            <v>150000</v>
          </cell>
          <cell r="P108">
            <v>700000</v>
          </cell>
          <cell r="Q108">
            <v>23</v>
          </cell>
          <cell r="R108" t="str">
            <v>脳プレコンディショニングにおけるＣＡＶＥＯＬＩＮ－１の研究と応用</v>
          </cell>
          <cell r="S108">
            <v>347329</v>
          </cell>
          <cell r="T108">
            <v>1021591853</v>
          </cell>
          <cell r="V108">
            <v>23</v>
          </cell>
          <cell r="W108" t="str">
            <v>ABCC1１遺伝子多型解析による乳癌罹患リスクと予後規定因子の検討</v>
          </cell>
          <cell r="X108">
            <v>70438141</v>
          </cell>
          <cell r="Y108">
            <v>1021591673</v>
          </cell>
        </row>
        <row r="109">
          <cell r="A109">
            <v>108</v>
          </cell>
          <cell r="B109" t="str">
            <v>基C-73</v>
          </cell>
          <cell r="C109" t="str">
            <v>基盤研究(C)</v>
          </cell>
          <cell r="D109">
            <v>7304</v>
          </cell>
          <cell r="E109" t="str">
            <v>★</v>
          </cell>
          <cell r="F109" t="str">
            <v>生物系</v>
          </cell>
          <cell r="G109" t="str">
            <v>医歯薬学</v>
          </cell>
          <cell r="H109" t="str">
            <v>外科系臨床医学</v>
          </cell>
          <cell r="I109" t="str">
            <v>脳神経外科学</v>
          </cell>
          <cell r="J109" t="str">
            <v>研）研究院（福浦）（19-）</v>
          </cell>
          <cell r="K109" t="str">
            <v>福浦</v>
          </cell>
          <cell r="L109" t="str">
            <v>助教</v>
          </cell>
          <cell r="M109" t="str">
            <v>村田　英俊</v>
          </cell>
          <cell r="N109">
            <v>1100000</v>
          </cell>
          <cell r="O109">
            <v>330000</v>
          </cell>
          <cell r="P109">
            <v>100000</v>
          </cell>
          <cell r="Q109">
            <v>23</v>
          </cell>
          <cell r="R109" t="str">
            <v>非骨傷性脊髄損傷の病態解明と至適治療の検討</v>
          </cell>
          <cell r="S109">
            <v>40398524</v>
          </cell>
          <cell r="T109">
            <v>1021591876</v>
          </cell>
          <cell r="V109">
            <v>23</v>
          </cell>
          <cell r="W109" t="str">
            <v>脳プレコンディショニングにおけるＣＡＶＥＯＬＩＮ－１の研究と応用</v>
          </cell>
          <cell r="X109">
            <v>347329</v>
          </cell>
          <cell r="Y109">
            <v>1021591853</v>
          </cell>
        </row>
        <row r="110">
          <cell r="A110">
            <v>109</v>
          </cell>
          <cell r="B110" t="str">
            <v>基C-74</v>
          </cell>
          <cell r="C110" t="str">
            <v>基盤研究(C)</v>
          </cell>
          <cell r="D110">
            <v>7306</v>
          </cell>
          <cell r="E110" t="str">
            <v>★</v>
          </cell>
          <cell r="F110" t="str">
            <v>生物系</v>
          </cell>
          <cell r="G110" t="str">
            <v>医歯薬学</v>
          </cell>
          <cell r="H110" t="str">
            <v>外科系臨床医学</v>
          </cell>
          <cell r="I110" t="str">
            <v>麻酔・蘇生学</v>
          </cell>
          <cell r="J110" t="str">
            <v>病）病院教員</v>
          </cell>
          <cell r="K110" t="str">
            <v>附属</v>
          </cell>
          <cell r="L110" t="str">
            <v>准教授</v>
          </cell>
          <cell r="M110" t="str">
            <v>越後　憲之</v>
          </cell>
          <cell r="N110">
            <v>1000000</v>
          </cell>
          <cell r="O110">
            <v>300000</v>
          </cell>
          <cell r="P110">
            <v>900000</v>
          </cell>
          <cell r="Q110">
            <v>23</v>
          </cell>
          <cell r="R110" t="str">
            <v>麻酔薬の幼弱脳神経毒性に対するエリスロポイエチンの予防効果</v>
          </cell>
          <cell r="S110">
            <v>363797</v>
          </cell>
          <cell r="T110">
            <v>1021591980</v>
          </cell>
          <cell r="V110">
            <v>23</v>
          </cell>
          <cell r="W110" t="str">
            <v>非骨傷性脊髄損傷の病態解明と至適治療の検討</v>
          </cell>
          <cell r="X110">
            <v>40398524</v>
          </cell>
          <cell r="Y110">
            <v>1021591876</v>
          </cell>
        </row>
        <row r="111">
          <cell r="A111">
            <v>110</v>
          </cell>
          <cell r="B111" t="str">
            <v>基C-75</v>
          </cell>
          <cell r="C111" t="str">
            <v>基盤研究(C)</v>
          </cell>
          <cell r="D111">
            <v>7306</v>
          </cell>
          <cell r="E111" t="str">
            <v>★</v>
          </cell>
          <cell r="F111" t="str">
            <v>生物系</v>
          </cell>
          <cell r="G111" t="str">
            <v>医歯薬学</v>
          </cell>
          <cell r="H111" t="str">
            <v>外科系臨床医学</v>
          </cell>
          <cell r="I111" t="str">
            <v>麻酔・蘇生学</v>
          </cell>
          <cell r="J111" t="str">
            <v>客)客員教員等(福浦)(19-)</v>
          </cell>
          <cell r="K111" t="str">
            <v>福浦</v>
          </cell>
          <cell r="L111" t="str">
            <v>その他</v>
          </cell>
          <cell r="M111" t="str">
            <v>渡辺　至</v>
          </cell>
          <cell r="N111">
            <v>600000</v>
          </cell>
          <cell r="O111">
            <v>180000</v>
          </cell>
          <cell r="P111">
            <v>1100000</v>
          </cell>
          <cell r="Q111">
            <v>23</v>
          </cell>
          <cell r="R111" t="str">
            <v>心室肥大におけるＶＩＰ受容体の機能解明と遺伝子治療の検討</v>
          </cell>
          <cell r="S111">
            <v>20534142</v>
          </cell>
          <cell r="T111">
            <v>1021591981</v>
          </cell>
          <cell r="V111">
            <v>23</v>
          </cell>
          <cell r="W111" t="str">
            <v>麻酔薬の幼弱脳神経毒性に対するエリスロポイエチンの予防効果</v>
          </cell>
          <cell r="X111">
            <v>363797</v>
          </cell>
          <cell r="Y111">
            <v>1021591980</v>
          </cell>
        </row>
        <row r="112">
          <cell r="A112">
            <v>111</v>
          </cell>
          <cell r="B112" t="str">
            <v>基C-76</v>
          </cell>
          <cell r="C112" t="str">
            <v>基盤研究(C)</v>
          </cell>
          <cell r="D112">
            <v>7307</v>
          </cell>
          <cell r="E112" t="str">
            <v>★</v>
          </cell>
          <cell r="F112" t="str">
            <v>生物系</v>
          </cell>
          <cell r="G112" t="str">
            <v>医歯薬学</v>
          </cell>
          <cell r="H112" t="str">
            <v>外科系臨床医学</v>
          </cell>
          <cell r="I112" t="str">
            <v>泌尿器科学</v>
          </cell>
          <cell r="J112" t="str">
            <v>研）研究院（福浦）（19-）</v>
          </cell>
          <cell r="K112" t="str">
            <v>福浦</v>
          </cell>
          <cell r="L112" t="str">
            <v>准教授</v>
          </cell>
          <cell r="M112" t="str">
            <v>矢尾　正祐</v>
          </cell>
          <cell r="N112">
            <v>1300000</v>
          </cell>
          <cell r="O112">
            <v>390000</v>
          </cell>
          <cell r="P112">
            <v>700000</v>
          </cell>
          <cell r="Q112">
            <v>23</v>
          </cell>
          <cell r="R112" t="str">
            <v>腎癌の病態・予後と相関する遺伝子署名の同定と臨床診断への応用展開</v>
          </cell>
          <cell r="S112">
            <v>260787</v>
          </cell>
          <cell r="T112">
            <v>1021592053</v>
          </cell>
          <cell r="V112">
            <v>23</v>
          </cell>
          <cell r="W112" t="str">
            <v>心室肥大におけるＶＩＰ受容体の機能解明と遺伝子治療の検討</v>
          </cell>
          <cell r="X112">
            <v>20534142</v>
          </cell>
          <cell r="Y112">
            <v>1021591981</v>
          </cell>
        </row>
        <row r="113">
          <cell r="A113">
            <v>112</v>
          </cell>
          <cell r="B113" t="str">
            <v>基C-77</v>
          </cell>
          <cell r="C113" t="str">
            <v>基盤研究(C)</v>
          </cell>
          <cell r="D113">
            <v>7307</v>
          </cell>
          <cell r="E113" t="str">
            <v>★</v>
          </cell>
          <cell r="F113" t="str">
            <v>生物系</v>
          </cell>
          <cell r="G113" t="str">
            <v>医歯薬学</v>
          </cell>
          <cell r="H113" t="str">
            <v>外科系臨床医学</v>
          </cell>
          <cell r="I113" t="str">
            <v>泌尿器科学</v>
          </cell>
          <cell r="J113" t="str">
            <v>セ）中央部門</v>
          </cell>
          <cell r="K113" t="str">
            <v>センター病院</v>
          </cell>
          <cell r="L113" t="str">
            <v>准教授</v>
          </cell>
          <cell r="M113" t="str">
            <v>近藤　慶一</v>
          </cell>
          <cell r="N113">
            <v>1700000</v>
          </cell>
          <cell r="O113">
            <v>510000</v>
          </cell>
          <cell r="P113">
            <v>700000</v>
          </cell>
          <cell r="Q113">
            <v>23</v>
          </cell>
          <cell r="R113" t="str">
            <v>ＨＩＦ１α及び２αの特異的結合蛋白による腎細胞癌の増殖脳と治療感受性の変化の解析</v>
          </cell>
          <cell r="S113">
            <v>80363836</v>
          </cell>
          <cell r="T113">
            <v>1021592054</v>
          </cell>
          <cell r="V113">
            <v>23</v>
          </cell>
          <cell r="W113" t="str">
            <v>腎癌の病態・予後と相関する遺伝子署名の同定と臨床診断への応用展開</v>
          </cell>
          <cell r="X113">
            <v>260787</v>
          </cell>
          <cell r="Y113">
            <v>1021592053</v>
          </cell>
        </row>
        <row r="114">
          <cell r="A114">
            <v>113</v>
          </cell>
          <cell r="B114" t="str">
            <v>基C-78</v>
          </cell>
          <cell r="C114" t="str">
            <v>基盤研究(C)</v>
          </cell>
          <cell r="D114">
            <v>7307</v>
          </cell>
          <cell r="E114" t="str">
            <v>★</v>
          </cell>
          <cell r="F114" t="str">
            <v>生物系</v>
          </cell>
          <cell r="G114" t="str">
            <v>医歯薬学</v>
          </cell>
          <cell r="H114" t="str">
            <v>外科系臨床医学</v>
          </cell>
          <cell r="I114" t="str">
            <v>泌尿器科学</v>
          </cell>
          <cell r="J114" t="str">
            <v>研）研究院（福浦）（19-）</v>
          </cell>
          <cell r="K114" t="str">
            <v>福浦</v>
          </cell>
          <cell r="L114" t="str">
            <v>准教授</v>
          </cell>
          <cell r="M114" t="str">
            <v>小川　毅彦</v>
          </cell>
          <cell r="N114">
            <v>1000000</v>
          </cell>
          <cell r="O114">
            <v>300000</v>
          </cell>
          <cell r="P114">
            <v>700000</v>
          </cell>
          <cell r="Q114">
            <v>23</v>
          </cell>
          <cell r="R114" t="str">
            <v>精子幹細胞から精子形成培養法の開発</v>
          </cell>
          <cell r="S114">
            <v>50254222</v>
          </cell>
          <cell r="T114">
            <v>1021592080</v>
          </cell>
          <cell r="V114">
            <v>23</v>
          </cell>
          <cell r="W114" t="str">
            <v>ＨＩＦ１α及び２αの特異的結合蛋白による腎細胞癌の増殖脳と治療感受性の変化の解析</v>
          </cell>
          <cell r="X114">
            <v>80363836</v>
          </cell>
          <cell r="Y114">
            <v>1021592054</v>
          </cell>
        </row>
        <row r="115">
          <cell r="A115">
            <v>114</v>
          </cell>
          <cell r="B115" t="str">
            <v>基C-79</v>
          </cell>
          <cell r="C115" t="str">
            <v>基盤研究(C)</v>
          </cell>
          <cell r="D115">
            <v>7309</v>
          </cell>
          <cell r="E115" t="str">
            <v>★</v>
          </cell>
          <cell r="F115" t="str">
            <v>生物系</v>
          </cell>
          <cell r="G115" t="str">
            <v>医歯薬学</v>
          </cell>
          <cell r="H115" t="str">
            <v>外科系臨床医学</v>
          </cell>
          <cell r="I115" t="str">
            <v>耳鼻咽喉科学</v>
          </cell>
          <cell r="J115" t="str">
            <v>研）研究院（福浦）（19-）</v>
          </cell>
          <cell r="K115" t="str">
            <v>福浦</v>
          </cell>
          <cell r="L115" t="str">
            <v>教授</v>
          </cell>
          <cell r="M115" t="str">
            <v>佃　守</v>
          </cell>
          <cell r="N115">
            <v>1100000</v>
          </cell>
          <cell r="O115">
            <v>330000</v>
          </cell>
          <cell r="P115">
            <v>1000000</v>
          </cell>
          <cell r="Q115">
            <v>23</v>
          </cell>
          <cell r="R115" t="str">
            <v>アデノウイルスを用いたテロメラーゼプロモーター制御による頭顎部癌治療の開発</v>
          </cell>
          <cell r="S115">
            <v>70142370</v>
          </cell>
          <cell r="T115">
            <v>1021592201</v>
          </cell>
          <cell r="V115">
            <v>23</v>
          </cell>
          <cell r="W115" t="str">
            <v>精子幹細胞から精子形成培養法の開発</v>
          </cell>
          <cell r="X115">
            <v>50254222</v>
          </cell>
          <cell r="Y115">
            <v>1021592080</v>
          </cell>
        </row>
        <row r="116">
          <cell r="A116">
            <v>115</v>
          </cell>
          <cell r="B116" t="str">
            <v>基C-80</v>
          </cell>
          <cell r="C116" t="str">
            <v>基盤研究(C)</v>
          </cell>
          <cell r="D116">
            <v>7309</v>
          </cell>
          <cell r="E116" t="str">
            <v>★</v>
          </cell>
          <cell r="F116" t="str">
            <v>生物系</v>
          </cell>
          <cell r="G116" t="str">
            <v>医歯薬学</v>
          </cell>
          <cell r="H116" t="str">
            <v>外科系臨床医学</v>
          </cell>
          <cell r="I116" t="str">
            <v>耳鼻咽喉科学</v>
          </cell>
          <cell r="J116" t="str">
            <v>研）研究院（福浦）（19-）</v>
          </cell>
          <cell r="K116" t="str">
            <v>福浦</v>
          </cell>
          <cell r="L116" t="str">
            <v>准教授</v>
          </cell>
          <cell r="M116" t="str">
            <v>松田　秀樹</v>
          </cell>
          <cell r="N116">
            <v>600000</v>
          </cell>
          <cell r="O116">
            <v>180000</v>
          </cell>
          <cell r="P116">
            <v>1000000</v>
          </cell>
          <cell r="Q116">
            <v>23</v>
          </cell>
          <cell r="R116" t="str">
            <v>高血圧モデル動物の特殊臓性知覚系に関する分子組織学的研究</v>
          </cell>
          <cell r="S116">
            <v>80305458</v>
          </cell>
          <cell r="T116">
            <v>1021592202</v>
          </cell>
          <cell r="V116">
            <v>23</v>
          </cell>
          <cell r="W116" t="str">
            <v>アデノウイルスを用いたテロメラーゼプロモーター制御による頭顎部癌治療の開発</v>
          </cell>
          <cell r="X116">
            <v>70142370</v>
          </cell>
          <cell r="Y116">
            <v>1021592201</v>
          </cell>
        </row>
        <row r="117">
          <cell r="A117">
            <v>116</v>
          </cell>
          <cell r="B117" t="str">
            <v>基C-81</v>
          </cell>
          <cell r="C117" t="str">
            <v>基盤研究(C)</v>
          </cell>
          <cell r="D117">
            <v>7313</v>
          </cell>
          <cell r="E117" t="str">
            <v>★</v>
          </cell>
          <cell r="F117" t="str">
            <v>生物系</v>
          </cell>
          <cell r="G117" t="str">
            <v>医歯薬学</v>
          </cell>
          <cell r="H117" t="str">
            <v>外科系臨床医学</v>
          </cell>
          <cell r="I117" t="str">
            <v>救急医学</v>
          </cell>
          <cell r="J117" t="str">
            <v>研）研究院（福浦）（19-）</v>
          </cell>
          <cell r="K117" t="str">
            <v>福浦</v>
          </cell>
          <cell r="L117" t="str">
            <v>助教</v>
          </cell>
          <cell r="M117" t="str">
            <v>馬場　靖子</v>
          </cell>
          <cell r="N117">
            <v>800000</v>
          </cell>
          <cell r="O117">
            <v>240000</v>
          </cell>
          <cell r="P117">
            <v>500000</v>
          </cell>
          <cell r="Q117">
            <v>23</v>
          </cell>
          <cell r="R117" t="str">
            <v>急性肺損害治療における血管内皮細胞増殖因子分泌型レセプター遺伝子導入の効果</v>
          </cell>
          <cell r="S117">
            <v>30336581</v>
          </cell>
          <cell r="T117">
            <v>1021592311</v>
          </cell>
          <cell r="V117">
            <v>23</v>
          </cell>
          <cell r="W117" t="str">
            <v>高血圧モデル動物の特殊臓性知覚系に関する分子組織学的研究</v>
          </cell>
          <cell r="X117">
            <v>80305458</v>
          </cell>
          <cell r="Y117">
            <v>1021592202</v>
          </cell>
        </row>
        <row r="118">
          <cell r="A118">
            <v>117</v>
          </cell>
          <cell r="B118" t="str">
            <v>基C-82</v>
          </cell>
          <cell r="C118" t="str">
            <v>基盤研究(C)</v>
          </cell>
          <cell r="D118">
            <v>7407</v>
          </cell>
          <cell r="E118" t="str">
            <v>★</v>
          </cell>
          <cell r="F118" t="str">
            <v>生物系</v>
          </cell>
          <cell r="G118" t="str">
            <v>医歯薬学</v>
          </cell>
          <cell r="H118" t="str">
            <v>歯学</v>
          </cell>
          <cell r="I118" t="str">
            <v>外科系歯学</v>
          </cell>
          <cell r="J118" t="str">
            <v>客)客員教員等(福浦)(19-)</v>
          </cell>
          <cell r="K118" t="str">
            <v>福浦</v>
          </cell>
          <cell r="L118" t="str">
            <v>その他</v>
          </cell>
          <cell r="M118" t="str">
            <v>太田　信介</v>
          </cell>
          <cell r="N118">
            <v>1000000</v>
          </cell>
          <cell r="O118">
            <v>300000</v>
          </cell>
          <cell r="P118">
            <v>300000</v>
          </cell>
          <cell r="Q118">
            <v>23</v>
          </cell>
          <cell r="R118" t="str">
            <v>（科研）CD34陽性細胞を用いる骨再生促進法に対するG-CSFの併用効果</v>
          </cell>
          <cell r="S118">
            <v>30336581</v>
          </cell>
          <cell r="T118">
            <v>1021592579</v>
          </cell>
          <cell r="V118">
            <v>23</v>
          </cell>
          <cell r="W118" t="str">
            <v>急性肺損害治療における血管内皮細胞増殖因子分泌型レセプター遺伝子導入の効果</v>
          </cell>
          <cell r="X118">
            <v>30336581</v>
          </cell>
          <cell r="Y118">
            <v>1021592311</v>
          </cell>
        </row>
        <row r="119">
          <cell r="A119">
            <v>118</v>
          </cell>
          <cell r="B119" t="str">
            <v>基C-83</v>
          </cell>
          <cell r="C119" t="str">
            <v>基盤研究(C)</v>
          </cell>
          <cell r="D119">
            <v>7501</v>
          </cell>
          <cell r="E119" t="str">
            <v>★</v>
          </cell>
          <cell r="F119" t="str">
            <v>生物系</v>
          </cell>
          <cell r="G119" t="str">
            <v>医歯薬学</v>
          </cell>
          <cell r="H119" t="str">
            <v>看護学</v>
          </cell>
          <cell r="I119" t="str">
            <v>基礎看護学</v>
          </cell>
          <cell r="J119" t="str">
            <v>研）研究院（福浦）（19-）</v>
          </cell>
          <cell r="K119" t="str">
            <v>福浦</v>
          </cell>
          <cell r="L119" t="str">
            <v>准教授</v>
          </cell>
          <cell r="M119" t="str">
            <v>塚越　みどり</v>
          </cell>
          <cell r="N119">
            <v>1500000</v>
          </cell>
          <cell r="O119">
            <v>450000</v>
          </cell>
          <cell r="P119">
            <v>300000</v>
          </cell>
          <cell r="Q119">
            <v>23</v>
          </cell>
          <cell r="R119" t="str">
            <v>背部温罨法による上皮の皮膚温上昇に影響を及ぼす知覚神経、交感神経系の基礎研究</v>
          </cell>
          <cell r="S119">
            <v>60405016</v>
          </cell>
          <cell r="T119">
            <v>1021592708</v>
          </cell>
          <cell r="V119">
            <v>23</v>
          </cell>
          <cell r="W119" t="str">
            <v>（科研）CD34陽性細胞を用いる骨再生促進法に対するG-CSFの併用効果</v>
          </cell>
          <cell r="X119">
            <v>30336581</v>
          </cell>
          <cell r="Y119">
            <v>1021592579</v>
          </cell>
        </row>
        <row r="120">
          <cell r="A120">
            <v>119</v>
          </cell>
          <cell r="B120" t="str">
            <v>基C-84</v>
          </cell>
          <cell r="C120" t="str">
            <v>基盤研究(C)</v>
          </cell>
          <cell r="D120">
            <v>7503</v>
          </cell>
          <cell r="E120" t="str">
            <v>★</v>
          </cell>
          <cell r="F120" t="str">
            <v>生物系</v>
          </cell>
          <cell r="G120" t="str">
            <v>医歯薬学</v>
          </cell>
          <cell r="H120" t="str">
            <v>看護学</v>
          </cell>
          <cell r="I120" t="str">
            <v>生涯発達看護学</v>
          </cell>
          <cell r="J120" t="str">
            <v>研）研究院（福浦）（19-）</v>
          </cell>
          <cell r="K120" t="str">
            <v>福浦</v>
          </cell>
          <cell r="L120" t="str">
            <v>准教授</v>
          </cell>
          <cell r="M120" t="str">
            <v>永田　真弓</v>
          </cell>
          <cell r="N120">
            <v>700000</v>
          </cell>
          <cell r="O120">
            <v>210000</v>
          </cell>
          <cell r="P120">
            <v>100000</v>
          </cell>
          <cell r="Q120">
            <v>23</v>
          </cell>
          <cell r="R120" t="str">
            <v>小児がん治療における食生活セルフマネジメント支援プラグラムの開発</v>
          </cell>
          <cell r="S120">
            <v>40294558</v>
          </cell>
          <cell r="T120">
            <v>1021592816</v>
          </cell>
          <cell r="V120">
            <v>23</v>
          </cell>
          <cell r="W120" t="str">
            <v>背部温罨法による上皮の皮膚温上昇に影響を及ぼす知覚神経、交感神経系の基礎研究</v>
          </cell>
          <cell r="X120">
            <v>60405016</v>
          </cell>
          <cell r="Y120">
            <v>1021592708</v>
          </cell>
        </row>
        <row r="121">
          <cell r="A121">
            <v>120</v>
          </cell>
          <cell r="B121" t="str">
            <v>基C-85</v>
          </cell>
          <cell r="C121" t="str">
            <v>基盤研究(C)</v>
          </cell>
          <cell r="D121">
            <v>7504</v>
          </cell>
          <cell r="E121" t="str">
            <v>★</v>
          </cell>
          <cell r="F121" t="str">
            <v>生物系</v>
          </cell>
          <cell r="G121" t="str">
            <v>医歯薬学</v>
          </cell>
          <cell r="H121" t="str">
            <v>看護学</v>
          </cell>
          <cell r="I121" t="str">
            <v>地域・老年看護学</v>
          </cell>
          <cell r="J121" t="str">
            <v>研）研究院（福浦）（19-）</v>
          </cell>
          <cell r="K121" t="str">
            <v>福浦</v>
          </cell>
          <cell r="L121" t="str">
            <v>准教授</v>
          </cell>
          <cell r="M121" t="str">
            <v>青木　由美恵</v>
          </cell>
          <cell r="N121">
            <v>500000</v>
          </cell>
          <cell r="O121">
            <v>150000</v>
          </cell>
          <cell r="P121">
            <v>800000</v>
          </cell>
          <cell r="Q121">
            <v>23</v>
          </cell>
          <cell r="R121" t="str">
            <v>高齢者ケアのためのリフレクションを活用したチームづくりに関する研究</v>
          </cell>
          <cell r="S121">
            <v>60347250</v>
          </cell>
          <cell r="T121">
            <v>1021592905</v>
          </cell>
          <cell r="V121">
            <v>23</v>
          </cell>
          <cell r="W121" t="str">
            <v>小児がん治療における食生活セルフマネジメント支援プラグラムの開発</v>
          </cell>
          <cell r="X121">
            <v>40294558</v>
          </cell>
          <cell r="Y121">
            <v>1021592816</v>
          </cell>
        </row>
        <row r="122">
          <cell r="A122">
            <v>121</v>
          </cell>
          <cell r="B122" t="str">
            <v>基C-86</v>
          </cell>
          <cell r="C122" t="str">
            <v>基盤研究(C)</v>
          </cell>
          <cell r="D122">
            <v>7504</v>
          </cell>
          <cell r="E122" t="str">
            <v>★</v>
          </cell>
          <cell r="F122" t="str">
            <v>生物系</v>
          </cell>
          <cell r="G122" t="str">
            <v>医歯薬学</v>
          </cell>
          <cell r="H122" t="str">
            <v>看護学</v>
          </cell>
          <cell r="I122" t="str">
            <v>地域・老年看護学</v>
          </cell>
          <cell r="J122" t="str">
            <v>研）研究院（福浦）（19-）</v>
          </cell>
          <cell r="K122" t="str">
            <v>福浦</v>
          </cell>
          <cell r="L122" t="str">
            <v>助教</v>
          </cell>
          <cell r="M122" t="str">
            <v>糸井　和佳</v>
          </cell>
          <cell r="N122">
            <v>1700000</v>
          </cell>
          <cell r="O122">
            <v>510000</v>
          </cell>
          <cell r="P122">
            <v>500000</v>
          </cell>
          <cell r="Q122">
            <v>23</v>
          </cell>
          <cell r="R122" t="str">
            <v>都市部における世代間交流プログラム実践評価指標と視覚教育媒体の有効性の検証</v>
          </cell>
          <cell r="S122">
            <v>30453658</v>
          </cell>
          <cell r="T122">
            <v>1021592926</v>
          </cell>
          <cell r="V122">
            <v>23</v>
          </cell>
          <cell r="W122" t="str">
            <v>高齢者ケアのためのリフレクションを活用したチームづくりに関する研究</v>
          </cell>
          <cell r="X122">
            <v>60347250</v>
          </cell>
          <cell r="Y122">
            <v>1021592905</v>
          </cell>
        </row>
        <row r="123">
          <cell r="A123">
            <v>122</v>
          </cell>
          <cell r="B123" t="str">
            <v>基C-87</v>
          </cell>
          <cell r="C123" t="str">
            <v>基盤研究(C)</v>
          </cell>
          <cell r="D123">
            <v>9033</v>
          </cell>
          <cell r="E123" t="str">
            <v>★</v>
          </cell>
          <cell r="F123">
            <v>0</v>
          </cell>
          <cell r="G123" t="str">
            <v>ケミカルバイオロジー</v>
          </cell>
          <cell r="H123">
            <v>0</v>
          </cell>
          <cell r="I123">
            <v>0</v>
          </cell>
          <cell r="J123" t="str">
            <v>研）研究院</v>
          </cell>
          <cell r="K123" t="str">
            <v>八景</v>
          </cell>
          <cell r="L123" t="str">
            <v>准教授</v>
          </cell>
          <cell r="M123" t="str">
            <v>及川　雅人</v>
          </cell>
          <cell r="N123">
            <v>1100000</v>
          </cell>
          <cell r="O123">
            <v>330000</v>
          </cell>
          <cell r="P123">
            <v>500000</v>
          </cell>
          <cell r="Q123">
            <v>23</v>
          </cell>
          <cell r="R123" t="str">
            <v>天然物の活性母核構造（fragment)を基盤とした新規整理活性分子の創出</v>
          </cell>
          <cell r="S123">
            <v>70273571</v>
          </cell>
          <cell r="T123">
            <v>1021603004</v>
          </cell>
          <cell r="V123">
            <v>23</v>
          </cell>
          <cell r="W123" t="str">
            <v>都市部における世代間交流プログラム実践評価指標と視覚教育媒体の有効性の検証</v>
          </cell>
          <cell r="X123">
            <v>30453658</v>
          </cell>
          <cell r="Y123">
            <v>1021592926</v>
          </cell>
        </row>
        <row r="124">
          <cell r="A124">
            <v>123</v>
          </cell>
          <cell r="B124" t="str">
            <v>基C-88</v>
          </cell>
          <cell r="C124" t="str">
            <v>基盤研究(C)</v>
          </cell>
          <cell r="D124">
            <v>1103</v>
          </cell>
          <cell r="E124" t="str">
            <v>★</v>
          </cell>
          <cell r="F124" t="str">
            <v>総合・新領域系</v>
          </cell>
          <cell r="G124" t="str">
            <v>総合領域</v>
          </cell>
          <cell r="H124" t="str">
            <v>神経科学</v>
          </cell>
          <cell r="I124" t="str">
            <v>神経化学・神経薬理学</v>
          </cell>
          <cell r="J124" t="str">
            <v>客)客員教員等(福浦)(19-)</v>
          </cell>
          <cell r="K124" t="str">
            <v>福浦</v>
          </cell>
          <cell r="L124" t="str">
            <v>その他</v>
          </cell>
          <cell r="M124" t="str">
            <v>佐々木　幸生</v>
          </cell>
          <cell r="N124">
            <v>1200000</v>
          </cell>
          <cell r="O124">
            <v>360000</v>
          </cell>
          <cell r="P124">
            <v>1300000</v>
          </cell>
          <cell r="Q124">
            <v>24</v>
          </cell>
          <cell r="R124" t="str">
            <v>(科研)軸索ガイダンスにおける成長円錐の自律性と翻訳トランス因子の役割</v>
          </cell>
          <cell r="S124">
            <v>10295511</v>
          </cell>
          <cell r="T124">
            <v>1022500336</v>
          </cell>
          <cell r="V124">
            <v>23</v>
          </cell>
          <cell r="W124" t="str">
            <v>天然物の活性母核構造（fragment)を基盤とした新規整理活性分子の創出</v>
          </cell>
          <cell r="X124">
            <v>70273571</v>
          </cell>
          <cell r="Y124">
            <v>1021603004</v>
          </cell>
        </row>
        <row r="125">
          <cell r="A125">
            <v>124</v>
          </cell>
          <cell r="B125" t="str">
            <v>基C-89</v>
          </cell>
          <cell r="C125" t="str">
            <v>基盤研究(C)</v>
          </cell>
          <cell r="D125">
            <v>1303</v>
          </cell>
          <cell r="E125" t="str">
            <v>★</v>
          </cell>
          <cell r="F125" t="str">
            <v>総合・新領域系</v>
          </cell>
          <cell r="G125" t="str">
            <v>総合領域</v>
          </cell>
          <cell r="H125" t="str">
            <v>人間医工学</v>
          </cell>
          <cell r="I125" t="str">
            <v>リハビリテーション科学・福祉工学</v>
          </cell>
          <cell r="J125" t="str">
            <v>研）研究院（福浦）（19-）</v>
          </cell>
          <cell r="K125" t="str">
            <v>福浦</v>
          </cell>
          <cell r="L125" t="str">
            <v>准教授</v>
          </cell>
          <cell r="M125" t="str">
            <v>青田　洋一</v>
          </cell>
          <cell r="N125">
            <v>1200000</v>
          </cell>
          <cell r="O125">
            <v>360000</v>
          </cell>
          <cell r="P125">
            <v>1200000</v>
          </cell>
          <cell r="Q125">
            <v>24</v>
          </cell>
          <cell r="R125" t="str">
            <v>深部静脈血栓症を予防するためのＣＰＭを駆使した椅子の開発</v>
          </cell>
          <cell r="S125">
            <v>40363824</v>
          </cell>
          <cell r="T125">
            <v>1022500511</v>
          </cell>
          <cell r="V125">
            <v>24</v>
          </cell>
          <cell r="W125" t="str">
            <v>(科研)軸索ガイダンスにおける成長円錐の自律性と翻訳トランス因子の役割</v>
          </cell>
          <cell r="X125">
            <v>10295511</v>
          </cell>
          <cell r="Y125">
            <v>1022500336</v>
          </cell>
        </row>
        <row r="126">
          <cell r="A126">
            <v>125</v>
          </cell>
          <cell r="B126" t="str">
            <v>基C-90</v>
          </cell>
          <cell r="C126" t="str">
            <v>基盤研究(C)</v>
          </cell>
          <cell r="D126">
            <v>1901</v>
          </cell>
          <cell r="E126" t="str">
            <v>★</v>
          </cell>
          <cell r="F126" t="str">
            <v>総合・新領域系</v>
          </cell>
          <cell r="G126" t="str">
            <v>総合領域</v>
          </cell>
          <cell r="H126" t="str">
            <v>地理学</v>
          </cell>
          <cell r="I126" t="str">
            <v>地理学</v>
          </cell>
          <cell r="J126" t="str">
            <v>研）研究院</v>
          </cell>
          <cell r="K126" t="str">
            <v>八景</v>
          </cell>
          <cell r="L126" t="str">
            <v>教授</v>
          </cell>
          <cell r="M126" t="str">
            <v>小野寺　淳</v>
          </cell>
          <cell r="N126">
            <v>1100000</v>
          </cell>
          <cell r="O126">
            <v>330000</v>
          </cell>
          <cell r="P126">
            <v>500000</v>
          </cell>
          <cell r="Q126">
            <v>24</v>
          </cell>
          <cell r="R126" t="str">
            <v>中国におけるグローバル都市地域の形成と人口流動システム</v>
          </cell>
          <cell r="S126">
            <v>50292206</v>
          </cell>
          <cell r="T126">
            <v>1022500988</v>
          </cell>
          <cell r="V126">
            <v>24</v>
          </cell>
          <cell r="W126" t="str">
            <v>深部静脈血栓症を予防するためのＣＰＭを駆使した椅子の開発</v>
          </cell>
          <cell r="X126">
            <v>40363824</v>
          </cell>
          <cell r="Y126">
            <v>1022500511</v>
          </cell>
        </row>
        <row r="127">
          <cell r="A127">
            <v>126</v>
          </cell>
          <cell r="B127" t="str">
            <v>基C-91</v>
          </cell>
          <cell r="C127" t="str">
            <v>基盤研究(C)</v>
          </cell>
          <cell r="D127">
            <v>3405</v>
          </cell>
          <cell r="E127" t="str">
            <v>★</v>
          </cell>
          <cell r="F127" t="str">
            <v>人文社会系</v>
          </cell>
          <cell r="G127" t="str">
            <v>社会科学</v>
          </cell>
          <cell r="H127" t="str">
            <v>法学</v>
          </cell>
          <cell r="I127" t="str">
            <v>刑事法学</v>
          </cell>
          <cell r="J127" t="str">
            <v>研）研究院（福浦）（19-）</v>
          </cell>
          <cell r="K127" t="str">
            <v>福浦</v>
          </cell>
          <cell r="L127" t="str">
            <v>助教</v>
          </cell>
          <cell r="M127" t="str">
            <v>南部　さおり</v>
          </cell>
          <cell r="N127">
            <v>500000</v>
          </cell>
          <cell r="O127">
            <v>150000</v>
          </cell>
          <cell r="P127">
            <v>700000</v>
          </cell>
          <cell r="Q127">
            <v>24</v>
          </cell>
          <cell r="R127" t="str">
            <v>裁判員裁判における法医学証拠の提示方式と事実認定の適正化に関する研究</v>
          </cell>
          <cell r="S127">
            <v>10404998</v>
          </cell>
          <cell r="T127">
            <v>1022530069</v>
          </cell>
          <cell r="V127">
            <v>24</v>
          </cell>
          <cell r="W127" t="str">
            <v>中国におけるグローバル都市地域の形成と人口流動システム</v>
          </cell>
          <cell r="X127">
            <v>50292206</v>
          </cell>
          <cell r="Y127">
            <v>1022500988</v>
          </cell>
        </row>
        <row r="128">
          <cell r="A128">
            <v>127</v>
          </cell>
          <cell r="B128" t="str">
            <v>基C-92</v>
          </cell>
          <cell r="C128" t="str">
            <v>基盤研究(C)</v>
          </cell>
          <cell r="D128">
            <v>3502</v>
          </cell>
          <cell r="E128" t="str">
            <v>★</v>
          </cell>
          <cell r="F128" t="str">
            <v>人文社会系</v>
          </cell>
          <cell r="G128" t="str">
            <v>社会科学</v>
          </cell>
          <cell r="H128" t="str">
            <v>政治学</v>
          </cell>
          <cell r="I128" t="str">
            <v>国際関係論</v>
          </cell>
          <cell r="J128" t="str">
            <v>研）研究院</v>
          </cell>
          <cell r="K128" t="str">
            <v>八景</v>
          </cell>
          <cell r="L128" t="str">
            <v>准教授</v>
          </cell>
          <cell r="M128" t="str">
            <v>上村　雄彦</v>
          </cell>
          <cell r="N128">
            <v>1100000</v>
          </cell>
          <cell r="O128">
            <v>330000</v>
          </cell>
          <cell r="P128">
            <v>700000</v>
          </cell>
          <cell r="Q128">
            <v>24</v>
          </cell>
          <cell r="R128" t="str">
            <v>グローバル・タックス研究の国際的動向</v>
          </cell>
          <cell r="S128">
            <v>90309526</v>
          </cell>
          <cell r="T128">
            <v>1022530158</v>
          </cell>
          <cell r="V128">
            <v>24</v>
          </cell>
          <cell r="W128" t="str">
            <v>裁判員裁判における法医学証拠の提示方式と事実認定の適正化に関する研究</v>
          </cell>
          <cell r="X128">
            <v>10404998</v>
          </cell>
          <cell r="Y128">
            <v>1022530069</v>
          </cell>
        </row>
        <row r="129">
          <cell r="A129">
            <v>128</v>
          </cell>
          <cell r="B129" t="str">
            <v>基C-93</v>
          </cell>
          <cell r="C129" t="str">
            <v>基盤研究(C)</v>
          </cell>
          <cell r="D129">
            <v>3605</v>
          </cell>
          <cell r="E129" t="str">
            <v>★</v>
          </cell>
          <cell r="F129" t="str">
            <v>人文社会系</v>
          </cell>
          <cell r="G129" t="str">
            <v>社会科学</v>
          </cell>
          <cell r="H129" t="str">
            <v>経済学</v>
          </cell>
          <cell r="I129" t="str">
            <v>経済政策</v>
          </cell>
          <cell r="J129" t="str">
            <v>研）研究院</v>
          </cell>
          <cell r="K129" t="str">
            <v>八景</v>
          </cell>
          <cell r="L129" t="str">
            <v>教授</v>
          </cell>
          <cell r="M129" t="str">
            <v>白石　小百合</v>
          </cell>
          <cell r="N129">
            <v>500000</v>
          </cell>
          <cell r="O129">
            <v>150000</v>
          </cell>
          <cell r="P129">
            <v>1000000</v>
          </cell>
          <cell r="Q129">
            <v>24</v>
          </cell>
          <cell r="R129" t="str">
            <v>幸福度の高い社会の構築に関する実証分析</v>
          </cell>
          <cell r="S129">
            <v>70441417</v>
          </cell>
          <cell r="T129">
            <v>1022530274</v>
          </cell>
          <cell r="V129">
            <v>24</v>
          </cell>
          <cell r="W129" t="str">
            <v>グローバル・タックス研究の国際的動向</v>
          </cell>
          <cell r="X129">
            <v>90309526</v>
          </cell>
          <cell r="Y129">
            <v>1022530158</v>
          </cell>
        </row>
        <row r="130">
          <cell r="A130">
            <v>129</v>
          </cell>
          <cell r="B130" t="str">
            <v>基C-94</v>
          </cell>
          <cell r="C130" t="str">
            <v>基盤研究(C)</v>
          </cell>
          <cell r="D130">
            <v>3701</v>
          </cell>
          <cell r="E130" t="str">
            <v>★</v>
          </cell>
          <cell r="F130" t="str">
            <v>人文社会系</v>
          </cell>
          <cell r="G130" t="str">
            <v>社会科学</v>
          </cell>
          <cell r="H130" t="str">
            <v>経営学</v>
          </cell>
          <cell r="I130" t="str">
            <v>経営学</v>
          </cell>
          <cell r="J130" t="str">
            <v>研）研究院</v>
          </cell>
          <cell r="K130" t="str">
            <v>八景</v>
          </cell>
          <cell r="L130" t="str">
            <v>准教授</v>
          </cell>
          <cell r="M130" t="str">
            <v>澤田　直宏</v>
          </cell>
          <cell r="N130">
            <v>800000</v>
          </cell>
          <cell r="O130">
            <v>240000</v>
          </cell>
          <cell r="P130">
            <v>400000</v>
          </cell>
          <cell r="Q130">
            <v>24</v>
          </cell>
          <cell r="R130" t="str">
            <v>オープンイノベーション時代の組織デザインと企業パフォーマンス</v>
          </cell>
          <cell r="S130">
            <v>457847</v>
          </cell>
          <cell r="T130">
            <v>1022530369</v>
          </cell>
          <cell r="V130">
            <v>24</v>
          </cell>
          <cell r="W130" t="str">
            <v>幸福度の高い社会の構築に関する実証分析</v>
          </cell>
          <cell r="X130">
            <v>70441417</v>
          </cell>
          <cell r="Y130">
            <v>1022530274</v>
          </cell>
        </row>
        <row r="131">
          <cell r="A131">
            <v>130</v>
          </cell>
          <cell r="B131" t="str">
            <v>基C-95</v>
          </cell>
          <cell r="C131" t="str">
            <v>基盤研究(C)</v>
          </cell>
          <cell r="D131">
            <v>3703</v>
          </cell>
          <cell r="E131" t="str">
            <v>★</v>
          </cell>
          <cell r="F131" t="str">
            <v>人文社会系</v>
          </cell>
          <cell r="G131" t="str">
            <v>社会科学</v>
          </cell>
          <cell r="H131" t="str">
            <v>経営学</v>
          </cell>
          <cell r="I131" t="str">
            <v>会計学</v>
          </cell>
          <cell r="J131" t="str">
            <v>研）研究院</v>
          </cell>
          <cell r="K131" t="str">
            <v>八景</v>
          </cell>
          <cell r="L131" t="str">
            <v>教授</v>
          </cell>
          <cell r="M131" t="str">
            <v>中条　祐介</v>
          </cell>
          <cell r="N131">
            <v>1100000</v>
          </cell>
          <cell r="O131">
            <v>330000</v>
          </cell>
          <cell r="P131">
            <v>1700000</v>
          </cell>
          <cell r="Q131">
            <v>24</v>
          </cell>
          <cell r="R131" t="str">
            <v>中期経営計画の情報特注とその経済効果に関する実証的分析</v>
          </cell>
          <cell r="S131">
            <v>40244503</v>
          </cell>
          <cell r="T131">
            <v>1022530486</v>
          </cell>
          <cell r="V131">
            <v>24</v>
          </cell>
          <cell r="W131" t="str">
            <v>オープンイノベーション時代の組織デザインと企業パフォーマンス</v>
          </cell>
          <cell r="X131">
            <v>457847</v>
          </cell>
          <cell r="Y131">
            <v>1022530369</v>
          </cell>
        </row>
        <row r="132">
          <cell r="A132">
            <v>131</v>
          </cell>
          <cell r="B132" t="str">
            <v>基C-96</v>
          </cell>
          <cell r="C132" t="str">
            <v>基盤研究(C)</v>
          </cell>
          <cell r="D132">
            <v>5704</v>
          </cell>
          <cell r="F132" t="str">
            <v>生物系</v>
          </cell>
          <cell r="G132" t="str">
            <v>生物学</v>
          </cell>
          <cell r="H132" t="str">
            <v>基礎生物学</v>
          </cell>
          <cell r="I132" t="str">
            <v>形態・構造</v>
          </cell>
          <cell r="J132" t="str">
            <v>研）研究院</v>
          </cell>
          <cell r="K132" t="str">
            <v>八景</v>
          </cell>
          <cell r="L132" t="str">
            <v>教授</v>
          </cell>
          <cell r="M132" t="str">
            <v>田中　一朗</v>
          </cell>
          <cell r="N132">
            <v>1900000</v>
          </cell>
          <cell r="O132">
            <v>570000</v>
          </cell>
          <cell r="P132">
            <v>1000000</v>
          </cell>
          <cell r="Q132">
            <v>24</v>
          </cell>
          <cell r="R132" t="str">
            <v>高等植物の受粉・受精過程におけるエピジェネティックス</v>
          </cell>
          <cell r="S132">
            <v>60175445</v>
          </cell>
          <cell r="T132">
            <v>1022570068</v>
          </cell>
          <cell r="V132">
            <v>24</v>
          </cell>
          <cell r="W132" t="str">
            <v>中期経営計画の情報特注とその経済効果に関する実証的分析</v>
          </cell>
          <cell r="X132">
            <v>40244503</v>
          </cell>
          <cell r="Y132">
            <v>1022530486</v>
          </cell>
        </row>
        <row r="133">
          <cell r="A133">
            <v>132</v>
          </cell>
          <cell r="B133" t="str">
            <v>基C-97</v>
          </cell>
          <cell r="C133" t="str">
            <v>基盤研究(C)</v>
          </cell>
          <cell r="D133">
            <v>5801</v>
          </cell>
          <cell r="F133" t="str">
            <v>生物系</v>
          </cell>
          <cell r="G133" t="str">
            <v>生物学</v>
          </cell>
          <cell r="H133" t="str">
            <v>生物科学</v>
          </cell>
          <cell r="I133" t="str">
            <v>構造生物化学</v>
          </cell>
          <cell r="J133" t="str">
            <v>研）研究院</v>
          </cell>
          <cell r="K133" t="str">
            <v>鶴見</v>
          </cell>
          <cell r="L133" t="str">
            <v>准教授</v>
          </cell>
          <cell r="M133" t="str">
            <v>明石　知子</v>
          </cell>
          <cell r="N133">
            <v>1500000</v>
          </cell>
          <cell r="O133">
            <v>450000</v>
          </cell>
          <cell r="P133">
            <v>1000000</v>
          </cell>
          <cell r="Q133">
            <v>24</v>
          </cell>
          <cell r="R133" t="str">
            <v>イオンモビリティ質量分析による生体超分子のコンフォメーション解析</v>
          </cell>
          <cell r="S133">
            <v>10280728</v>
          </cell>
          <cell r="T133">
            <v>1022570120</v>
          </cell>
          <cell r="V133">
            <v>24</v>
          </cell>
          <cell r="W133" t="str">
            <v>高等植物の受粉・受精過程におけるエピジェネティックス</v>
          </cell>
          <cell r="X133">
            <v>60175445</v>
          </cell>
          <cell r="Y133">
            <v>1022570068</v>
          </cell>
        </row>
        <row r="134">
          <cell r="A134">
            <v>133</v>
          </cell>
          <cell r="B134" t="str">
            <v>基C-98</v>
          </cell>
          <cell r="C134" t="str">
            <v>基盤研究(C)</v>
          </cell>
          <cell r="D134">
            <v>5805</v>
          </cell>
          <cell r="F134" t="str">
            <v>生物系</v>
          </cell>
          <cell r="G134" t="str">
            <v>生物学</v>
          </cell>
          <cell r="H134" t="str">
            <v>生物科学</v>
          </cell>
          <cell r="I134" t="str">
            <v>細胞生物学</v>
          </cell>
          <cell r="J134" t="str">
            <v>研）研究院</v>
          </cell>
          <cell r="K134" t="str">
            <v>鶴見</v>
          </cell>
          <cell r="L134" t="str">
            <v>准教授</v>
          </cell>
          <cell r="M134" t="str">
            <v>林　郁子</v>
          </cell>
          <cell r="N134">
            <v>1700000</v>
          </cell>
          <cell r="O134">
            <v>510000</v>
          </cell>
          <cell r="P134">
            <v>1000000</v>
          </cell>
          <cell r="Q134">
            <v>24</v>
          </cell>
          <cell r="R134" t="str">
            <v>細胞移動に影響を与える微小管伸長端結合蛋白質の微小管安定化機構の解析</v>
          </cell>
          <cell r="S134">
            <v>80464527</v>
          </cell>
          <cell r="T134">
            <v>1022570190</v>
          </cell>
          <cell r="V134">
            <v>24</v>
          </cell>
          <cell r="W134" t="str">
            <v>イオンモビリティ質量分析による生体超分子のコンフォメーション解析</v>
          </cell>
          <cell r="X134">
            <v>10280728</v>
          </cell>
          <cell r="Y134">
            <v>1022570120</v>
          </cell>
        </row>
        <row r="135">
          <cell r="A135">
            <v>134</v>
          </cell>
          <cell r="B135" t="str">
            <v>基C-99</v>
          </cell>
          <cell r="C135" t="str">
            <v>基盤研究(C)</v>
          </cell>
          <cell r="D135">
            <v>6001</v>
          </cell>
          <cell r="F135" t="str">
            <v>生物系</v>
          </cell>
          <cell r="G135" t="str">
            <v>農学</v>
          </cell>
          <cell r="H135" t="str">
            <v>農学</v>
          </cell>
          <cell r="I135" t="str">
            <v>育種学</v>
          </cell>
          <cell r="J135" t="str">
            <v>研）研究院</v>
          </cell>
          <cell r="K135" t="str">
            <v>木原生物学研究所</v>
          </cell>
          <cell r="L135" t="str">
            <v>教授</v>
          </cell>
          <cell r="M135" t="str">
            <v>坂　智広</v>
          </cell>
          <cell r="N135">
            <v>1700000</v>
          </cell>
          <cell r="O135">
            <v>510000</v>
          </cell>
          <cell r="P135">
            <v>1200000</v>
          </cell>
          <cell r="Q135">
            <v>24</v>
          </cell>
          <cell r="R135" t="str">
            <v>コムギとフザリウム菌の遺伝子発現クロストーク解析による赤かび病抵抗性の解明</v>
          </cell>
          <cell r="S135">
            <v>80343771</v>
          </cell>
          <cell r="T135">
            <v>1022580009</v>
          </cell>
          <cell r="V135">
            <v>24</v>
          </cell>
          <cell r="W135" t="str">
            <v>細胞移動に影響を与える微小管伸長端結合蛋白質の微小管安定化機構の解析</v>
          </cell>
          <cell r="X135">
            <v>80464527</v>
          </cell>
          <cell r="Y135">
            <v>1022570190</v>
          </cell>
        </row>
        <row r="136">
          <cell r="A136">
            <v>135</v>
          </cell>
          <cell r="B136" t="str">
            <v>基C-100</v>
          </cell>
          <cell r="C136" t="str">
            <v>基盤研究(C)</v>
          </cell>
          <cell r="D136">
            <v>6301</v>
          </cell>
          <cell r="F136" t="str">
            <v>生物系</v>
          </cell>
          <cell r="G136" t="str">
            <v>農学</v>
          </cell>
          <cell r="H136" t="str">
            <v>水産学</v>
          </cell>
          <cell r="I136" t="str">
            <v>水産学一般</v>
          </cell>
          <cell r="J136" t="str">
            <v>研）研究院</v>
          </cell>
          <cell r="K136" t="str">
            <v>八景</v>
          </cell>
          <cell r="L136" t="str">
            <v>准教授</v>
          </cell>
          <cell r="M136" t="str">
            <v>塩田　肇</v>
          </cell>
          <cell r="N136">
            <v>2700000</v>
          </cell>
          <cell r="O136">
            <v>810000</v>
          </cell>
          <cell r="P136">
            <v>900000</v>
          </cell>
          <cell r="Q136">
            <v>24</v>
          </cell>
          <cell r="R136" t="str">
            <v>アマモ場造成を目指したアマモの種子発芽の研究</v>
          </cell>
          <cell r="S136">
            <v>40315825</v>
          </cell>
          <cell r="T136">
            <v>1022580207</v>
          </cell>
          <cell r="V136">
            <v>24</v>
          </cell>
          <cell r="W136" t="str">
            <v>コムギとフザリウム菌の遺伝子発現クロストーク解析による赤かび病抵抗性の解明</v>
          </cell>
          <cell r="X136">
            <v>80343771</v>
          </cell>
          <cell r="Y136">
            <v>1022580009</v>
          </cell>
        </row>
        <row r="137">
          <cell r="A137">
            <v>136</v>
          </cell>
          <cell r="B137" t="str">
            <v>基C-101</v>
          </cell>
          <cell r="C137" t="str">
            <v>基盤研究(C)</v>
          </cell>
          <cell r="D137">
            <v>6302</v>
          </cell>
          <cell r="E137" t="str">
            <v>★</v>
          </cell>
          <cell r="F137" t="str">
            <v>生物系</v>
          </cell>
          <cell r="G137" t="str">
            <v>農学</v>
          </cell>
          <cell r="H137" t="str">
            <v>水産学</v>
          </cell>
          <cell r="I137" t="str">
            <v>水産化学</v>
          </cell>
          <cell r="J137" t="str">
            <v>研）研究院</v>
          </cell>
          <cell r="K137" t="str">
            <v>八景</v>
          </cell>
          <cell r="L137" t="str">
            <v>教授</v>
          </cell>
          <cell r="M137" t="str">
            <v>大関　泰裕</v>
          </cell>
          <cell r="N137">
            <v>1500000</v>
          </cell>
          <cell r="O137">
            <v>450000</v>
          </cell>
          <cell r="P137">
            <v>700000</v>
          </cell>
          <cell r="Q137">
            <v>24</v>
          </cell>
          <cell r="R137" t="str">
            <v>海洋無脊椎動物αーガラクトシド結合レクチンの糖鎖依存細胞増殖制御因子としての評価</v>
          </cell>
          <cell r="S137">
            <v>70275022</v>
          </cell>
          <cell r="T137">
            <v>1022580226</v>
          </cell>
          <cell r="V137">
            <v>24</v>
          </cell>
          <cell r="W137" t="str">
            <v>アマモ場造成を目指したアマモの種子発芽の研究</v>
          </cell>
          <cell r="X137">
            <v>40315825</v>
          </cell>
          <cell r="Y137">
            <v>1022580207</v>
          </cell>
        </row>
        <row r="138">
          <cell r="A138">
            <v>137</v>
          </cell>
          <cell r="B138" t="str">
            <v>基C-102</v>
          </cell>
          <cell r="C138" t="str">
            <v>基盤研究(C)</v>
          </cell>
          <cell r="D138">
            <v>6909</v>
          </cell>
          <cell r="E138" t="str">
            <v>★</v>
          </cell>
          <cell r="F138" t="str">
            <v>生物系</v>
          </cell>
          <cell r="G138" t="str">
            <v>医歯薬学</v>
          </cell>
          <cell r="H138" t="str">
            <v>基礎医学</v>
          </cell>
          <cell r="I138" t="str">
            <v>実験病理学</v>
          </cell>
          <cell r="J138" t="str">
            <v>研）研究院（福浦）（19-）</v>
          </cell>
          <cell r="K138" t="str">
            <v>福浦</v>
          </cell>
          <cell r="L138" t="str">
            <v>助教</v>
          </cell>
          <cell r="M138" t="str">
            <v>下山田　博明</v>
          </cell>
          <cell r="N138">
            <v>1800000</v>
          </cell>
          <cell r="O138">
            <v>540000</v>
          </cell>
          <cell r="P138">
            <v>1300000</v>
          </cell>
          <cell r="Q138">
            <v>24</v>
          </cell>
          <cell r="R138" t="str">
            <v>ＶＥＧＦ－ＶＥＧＦＲシグナリングをターゲットにした肺癌・悪性中皮腫治療法の開発</v>
          </cell>
          <cell r="S138">
            <v>60381472</v>
          </cell>
          <cell r="T138">
            <v>1022590366</v>
          </cell>
          <cell r="V138">
            <v>24</v>
          </cell>
          <cell r="W138" t="str">
            <v>海洋無脊椎動物αーガラクトシド結合レクチンの糖鎖依存細胞増殖制御因子としての評価</v>
          </cell>
          <cell r="X138">
            <v>70275022</v>
          </cell>
          <cell r="Y138">
            <v>1022580226</v>
          </cell>
        </row>
        <row r="139">
          <cell r="A139">
            <v>138</v>
          </cell>
          <cell r="B139" t="str">
            <v>基C-103</v>
          </cell>
          <cell r="C139" t="str">
            <v>基盤研究(C)</v>
          </cell>
          <cell r="D139">
            <v>7202</v>
          </cell>
          <cell r="E139" t="str">
            <v>★</v>
          </cell>
          <cell r="F139" t="str">
            <v>生物系</v>
          </cell>
          <cell r="G139" t="str">
            <v>医歯薬学</v>
          </cell>
          <cell r="H139" t="str">
            <v>内科系臨床医学</v>
          </cell>
          <cell r="I139" t="str">
            <v>消化器内科学</v>
          </cell>
          <cell r="J139" t="str">
            <v>研）研究院（福浦）（19-）</v>
          </cell>
          <cell r="K139" t="str">
            <v>福浦</v>
          </cell>
          <cell r="L139" t="str">
            <v>准教授</v>
          </cell>
          <cell r="M139" t="str">
            <v>斉藤　聡</v>
          </cell>
          <cell r="N139">
            <v>1300000</v>
          </cell>
          <cell r="O139">
            <v>390000</v>
          </cell>
          <cell r="P139">
            <v>800000</v>
          </cell>
          <cell r="Q139">
            <v>24</v>
          </cell>
          <cell r="R139" t="str">
            <v>Ｃ型肝炎ウイルスの脂質代謝への影響と新たな治療標的の開発の研究</v>
          </cell>
          <cell r="S139">
            <v>275041</v>
          </cell>
          <cell r="T139">
            <v>1022590743</v>
          </cell>
          <cell r="V139">
            <v>24</v>
          </cell>
          <cell r="W139" t="str">
            <v>ＶＥＧＦ－ＶＥＧＦＲシグナリングをターゲットにした肺癌・悪性中皮腫治療法の開発</v>
          </cell>
          <cell r="X139">
            <v>60381472</v>
          </cell>
          <cell r="Y139">
            <v>1022590366</v>
          </cell>
        </row>
        <row r="140">
          <cell r="A140">
            <v>139</v>
          </cell>
          <cell r="B140" t="str">
            <v>基C-104</v>
          </cell>
          <cell r="C140" t="str">
            <v>基盤研究(C)</v>
          </cell>
          <cell r="D140">
            <v>7203</v>
          </cell>
          <cell r="E140" t="str">
            <v>★</v>
          </cell>
          <cell r="F140" t="str">
            <v>生物系</v>
          </cell>
          <cell r="G140" t="str">
            <v>医歯薬学</v>
          </cell>
          <cell r="H140" t="str">
            <v>内科系臨床医学</v>
          </cell>
          <cell r="I140" t="str">
            <v>循環器内科学</v>
          </cell>
          <cell r="J140" t="str">
            <v>客)客員教員等(福浦)(19-)</v>
          </cell>
          <cell r="K140" t="str">
            <v>福浦</v>
          </cell>
          <cell r="L140" t="str">
            <v>その他</v>
          </cell>
          <cell r="M140" t="str">
            <v>常松　尚志</v>
          </cell>
          <cell r="N140">
            <v>1300000</v>
          </cell>
          <cell r="O140">
            <v>390000</v>
          </cell>
          <cell r="P140">
            <v>1200000</v>
          </cell>
          <cell r="Q140">
            <v>24</v>
          </cell>
          <cell r="R140" t="str">
            <v>(科研)心臓型アデニル酸シクラーゼを標的にする高齢化社会にむけた新しい心不全治療</v>
          </cell>
          <cell r="S140">
            <v>70347300</v>
          </cell>
          <cell r="T140">
            <v>1022590811</v>
          </cell>
          <cell r="V140">
            <v>24</v>
          </cell>
          <cell r="W140" t="str">
            <v>Ｃ型肝炎ウイルスの脂質代謝への影響と新たな治療標的の開発の研究</v>
          </cell>
          <cell r="X140">
            <v>275041</v>
          </cell>
          <cell r="Y140">
            <v>1022590743</v>
          </cell>
        </row>
        <row r="141">
          <cell r="A141">
            <v>140</v>
          </cell>
          <cell r="B141" t="str">
            <v>基C-105</v>
          </cell>
          <cell r="C141" t="str">
            <v>基盤研究(C)</v>
          </cell>
          <cell r="D141">
            <v>7206</v>
          </cell>
          <cell r="E141" t="str">
            <v>★</v>
          </cell>
          <cell r="F141" t="str">
            <v>生物系</v>
          </cell>
          <cell r="G141" t="str">
            <v>医歯薬学</v>
          </cell>
          <cell r="H141" t="str">
            <v>内科系臨床医学</v>
          </cell>
          <cell r="I141" t="str">
            <v>神経内科学</v>
          </cell>
          <cell r="J141" t="str">
            <v>病）病院教員</v>
          </cell>
          <cell r="K141" t="str">
            <v>センター病院</v>
          </cell>
          <cell r="L141" t="str">
            <v>准教授</v>
          </cell>
          <cell r="M141" t="str">
            <v>島村　めぐみ</v>
          </cell>
          <cell r="N141">
            <v>2900000</v>
          </cell>
          <cell r="O141">
            <v>870000</v>
          </cell>
          <cell r="P141">
            <v>1100000</v>
          </cell>
          <cell r="Q141">
            <v>26</v>
          </cell>
          <cell r="R141" t="str">
            <v>ニューロメーターを用いたパーキンソン病関連疾患における知覚闘値</v>
          </cell>
          <cell r="S141">
            <v>20285141</v>
          </cell>
          <cell r="T141">
            <v>1022590961</v>
          </cell>
          <cell r="V141">
            <v>24</v>
          </cell>
          <cell r="W141" t="str">
            <v>(科研)心臓型アデニル酸シクラーゼを標的にする高齢化社会にむけた新しい心不全治療</v>
          </cell>
          <cell r="X141">
            <v>70347300</v>
          </cell>
          <cell r="Y141">
            <v>1022590811</v>
          </cell>
        </row>
        <row r="142">
          <cell r="A142">
            <v>141</v>
          </cell>
          <cell r="B142" t="str">
            <v>基C-106</v>
          </cell>
          <cell r="C142" t="str">
            <v>基盤研究(C)</v>
          </cell>
          <cell r="D142">
            <v>7207</v>
          </cell>
          <cell r="E142" t="str">
            <v>★</v>
          </cell>
          <cell r="F142" t="str">
            <v>生物系</v>
          </cell>
          <cell r="G142" t="str">
            <v>医歯薬学</v>
          </cell>
          <cell r="H142" t="str">
            <v>内科系臨床医学</v>
          </cell>
          <cell r="I142" t="str">
            <v>代謝学</v>
          </cell>
          <cell r="J142" t="str">
            <v>セ）診療科</v>
          </cell>
          <cell r="K142" t="str">
            <v>センター病院</v>
          </cell>
          <cell r="L142" t="str">
            <v>准教授</v>
          </cell>
          <cell r="M142" t="str">
            <v>山川　正</v>
          </cell>
          <cell r="N142">
            <v>1700000</v>
          </cell>
          <cell r="O142">
            <v>510000</v>
          </cell>
          <cell r="P142">
            <v>200000</v>
          </cell>
          <cell r="Q142">
            <v>24</v>
          </cell>
          <cell r="R142" t="str">
            <v>胆汁酸吸着レジンの肝臓及び膵β細胞における血糖降下作用機序の解明</v>
          </cell>
          <cell r="S142">
            <v>30264641</v>
          </cell>
          <cell r="T142">
            <v>1022590989</v>
          </cell>
          <cell r="V142">
            <v>26</v>
          </cell>
          <cell r="W142" t="str">
            <v>ニューロメーターを用いたパーキンソン病関連疾患における知覚闘値</v>
          </cell>
          <cell r="X142">
            <v>20285141</v>
          </cell>
          <cell r="Y142">
            <v>1022590961</v>
          </cell>
        </row>
        <row r="143">
          <cell r="A143">
            <v>142</v>
          </cell>
          <cell r="B143" t="str">
            <v>基C-107</v>
          </cell>
          <cell r="C143" t="str">
            <v>基盤研究(C)</v>
          </cell>
          <cell r="D143">
            <v>7213</v>
          </cell>
          <cell r="E143" t="str">
            <v>★</v>
          </cell>
          <cell r="F143" t="str">
            <v>生物系</v>
          </cell>
          <cell r="G143" t="str">
            <v>医歯薬学</v>
          </cell>
          <cell r="H143" t="str">
            <v>内科系臨床医学</v>
          </cell>
          <cell r="I143" t="str">
            <v>胎児・新生児医学</v>
          </cell>
          <cell r="J143" t="str">
            <v>客)客員教員等(福浦)(19-)</v>
          </cell>
          <cell r="K143" t="str">
            <v>福浦</v>
          </cell>
          <cell r="L143" t="str">
            <v>その他</v>
          </cell>
          <cell r="M143" t="str">
            <v>青木　理加</v>
          </cell>
          <cell r="N143">
            <v>1200000</v>
          </cell>
          <cell r="O143">
            <v>360000</v>
          </cell>
          <cell r="P143">
            <v>900000</v>
          </cell>
          <cell r="Q143">
            <v>24</v>
          </cell>
          <cell r="R143" t="str">
            <v>(科研)出生時の血清浸透圧変化から見た動脈管閉鎖の機序解明</v>
          </cell>
          <cell r="S143">
            <v>50542437</v>
          </cell>
          <cell r="T143">
            <v>1022591205</v>
          </cell>
          <cell r="V143">
            <v>24</v>
          </cell>
          <cell r="W143" t="str">
            <v>胆汁酸吸着レジンの肝臓及び膵β細胞における血糖降下作用機序の解明</v>
          </cell>
          <cell r="X143">
            <v>30264641</v>
          </cell>
          <cell r="Y143">
            <v>1022590989</v>
          </cell>
        </row>
        <row r="144">
          <cell r="A144">
            <v>143</v>
          </cell>
          <cell r="B144" t="str">
            <v>基C-108</v>
          </cell>
          <cell r="C144" t="str">
            <v>基盤研究(C)</v>
          </cell>
          <cell r="D144">
            <v>7214</v>
          </cell>
          <cell r="E144" t="str">
            <v>★</v>
          </cell>
          <cell r="F144" t="str">
            <v>生物系</v>
          </cell>
          <cell r="G144" t="str">
            <v>医歯薬学</v>
          </cell>
          <cell r="H144" t="str">
            <v>内科系臨床医学</v>
          </cell>
          <cell r="I144" t="str">
            <v>皮膚科学</v>
          </cell>
          <cell r="J144" t="str">
            <v>病）病院教員</v>
          </cell>
          <cell r="K144" t="str">
            <v>附属</v>
          </cell>
          <cell r="L144" t="str">
            <v>教授</v>
          </cell>
          <cell r="M144" t="str">
            <v>相原　道子</v>
          </cell>
          <cell r="N144">
            <v>1900000</v>
          </cell>
          <cell r="O144">
            <v>570000</v>
          </cell>
          <cell r="P144">
            <v>1100000</v>
          </cell>
          <cell r="Q144">
            <v>24</v>
          </cell>
          <cell r="R144" t="str">
            <v>そう庠性疾患の治療におけるセマフォリン３Ａ発現の変化と新規治療薬の開発</v>
          </cell>
          <cell r="S144">
            <v>90231753</v>
          </cell>
          <cell r="T144">
            <v>1022591247</v>
          </cell>
          <cell r="V144">
            <v>24</v>
          </cell>
          <cell r="W144" t="str">
            <v>(科研)出生時の血清浸透圧変化から見た動脈管閉鎖の機序解明</v>
          </cell>
          <cell r="X144">
            <v>50542437</v>
          </cell>
          <cell r="Y144">
            <v>1022591205</v>
          </cell>
        </row>
        <row r="145">
          <cell r="A145">
            <v>144</v>
          </cell>
          <cell r="B145" t="str">
            <v>基C-109</v>
          </cell>
          <cell r="C145" t="str">
            <v>基盤研究(C)</v>
          </cell>
          <cell r="D145">
            <v>7215</v>
          </cell>
          <cell r="E145" t="str">
            <v>★</v>
          </cell>
          <cell r="F145" t="str">
            <v>生物系</v>
          </cell>
          <cell r="G145" t="str">
            <v>医歯薬学</v>
          </cell>
          <cell r="H145" t="str">
            <v>内科系臨床医学</v>
          </cell>
          <cell r="I145" t="str">
            <v>精神神経科学</v>
          </cell>
          <cell r="J145" t="str">
            <v>研）研究院（福浦）（19-）</v>
          </cell>
          <cell r="K145" t="str">
            <v>福浦</v>
          </cell>
          <cell r="L145" t="str">
            <v>准教授</v>
          </cell>
          <cell r="M145" t="str">
            <v>都甲　崇</v>
          </cell>
          <cell r="N145">
            <v>2200000</v>
          </cell>
          <cell r="O145">
            <v>660000</v>
          </cell>
          <cell r="P145">
            <v>1400000</v>
          </cell>
          <cell r="Q145">
            <v>24</v>
          </cell>
          <cell r="R145" t="str">
            <v>認知症に伴う行動障害と精神症状の神経病理学的基盤の解明</v>
          </cell>
          <cell r="S145">
            <v>20381501</v>
          </cell>
          <cell r="T145">
            <v>1022591292</v>
          </cell>
          <cell r="V145">
            <v>24</v>
          </cell>
          <cell r="W145" t="str">
            <v>そう庠性疾患の治療におけるセマフォリン３Ａ発現の変化と新規治療薬の開発</v>
          </cell>
          <cell r="X145">
            <v>90231753</v>
          </cell>
          <cell r="Y145">
            <v>1022591247</v>
          </cell>
        </row>
        <row r="146">
          <cell r="A146">
            <v>145</v>
          </cell>
          <cell r="B146" t="str">
            <v>基C-110</v>
          </cell>
          <cell r="C146" t="str">
            <v>基盤研究(C)</v>
          </cell>
          <cell r="D146">
            <v>7216</v>
          </cell>
          <cell r="E146" t="str">
            <v>★</v>
          </cell>
          <cell r="F146" t="str">
            <v>生物系</v>
          </cell>
          <cell r="G146" t="str">
            <v>医歯薬学</v>
          </cell>
          <cell r="H146" t="str">
            <v>内科系臨床医学</v>
          </cell>
          <cell r="I146" t="str">
            <v>放射線科学</v>
          </cell>
          <cell r="J146" t="str">
            <v>セ）診療科</v>
          </cell>
          <cell r="K146" t="str">
            <v>センター病院</v>
          </cell>
          <cell r="L146" t="str">
            <v>准教授</v>
          </cell>
          <cell r="M146" t="str">
            <v>荻野　伊知朗</v>
          </cell>
          <cell r="N146">
            <v>1100000</v>
          </cell>
          <cell r="O146">
            <v>330000</v>
          </cell>
          <cell r="P146">
            <v>700000</v>
          </cell>
          <cell r="Q146">
            <v>24</v>
          </cell>
          <cell r="R146" t="str">
            <v>人工骨マーカーを用いた画像誘導放射線治療の研究</v>
          </cell>
          <cell r="S146">
            <v>20275035</v>
          </cell>
          <cell r="T146">
            <v>1022591389</v>
          </cell>
          <cell r="V146">
            <v>24</v>
          </cell>
          <cell r="W146" t="str">
            <v>認知症に伴う行動障害と精神症状の神経病理学的基盤の解明</v>
          </cell>
          <cell r="X146">
            <v>20381501</v>
          </cell>
          <cell r="Y146">
            <v>1022591292</v>
          </cell>
        </row>
        <row r="147">
          <cell r="A147">
            <v>146</v>
          </cell>
          <cell r="B147" t="str">
            <v>基C-111</v>
          </cell>
          <cell r="C147" t="str">
            <v>基盤研究(C)</v>
          </cell>
          <cell r="D147">
            <v>7302</v>
          </cell>
          <cell r="E147" t="str">
            <v>★</v>
          </cell>
          <cell r="F147" t="str">
            <v>生物系</v>
          </cell>
          <cell r="G147" t="str">
            <v>医歯薬学</v>
          </cell>
          <cell r="H147" t="str">
            <v>外科系臨床医学</v>
          </cell>
          <cell r="I147" t="str">
            <v>消化器外科学</v>
          </cell>
          <cell r="J147" t="str">
            <v>附）診療科</v>
          </cell>
          <cell r="K147" t="str">
            <v>福浦</v>
          </cell>
          <cell r="L147" t="str">
            <v>助教</v>
          </cell>
          <cell r="M147" t="str">
            <v>松山　隆生</v>
          </cell>
          <cell r="N147">
            <v>900000</v>
          </cell>
          <cell r="O147">
            <v>270000</v>
          </cell>
          <cell r="P147">
            <v>700000</v>
          </cell>
          <cell r="Q147">
            <v>24</v>
          </cell>
          <cell r="R147" t="str">
            <v>胆膵癌に対するアミノ酸抱合ナノ粒子の増殖抑制効果に関する検討</v>
          </cell>
          <cell r="S147">
            <v>30464548</v>
          </cell>
          <cell r="T147">
            <v>1022591528</v>
          </cell>
          <cell r="V147">
            <v>24</v>
          </cell>
          <cell r="W147" t="str">
            <v>人工骨マーカーを用いた画像誘導放射線治療の研究</v>
          </cell>
          <cell r="X147">
            <v>20275035</v>
          </cell>
          <cell r="Y147">
            <v>1022591389</v>
          </cell>
        </row>
        <row r="148">
          <cell r="A148">
            <v>147</v>
          </cell>
          <cell r="B148" t="str">
            <v>基C-112</v>
          </cell>
          <cell r="C148" t="str">
            <v>基盤研究(C)</v>
          </cell>
          <cell r="D148">
            <v>7303</v>
          </cell>
          <cell r="E148" t="str">
            <v>★</v>
          </cell>
          <cell r="F148" t="str">
            <v>生物系</v>
          </cell>
          <cell r="G148" t="str">
            <v>医歯薬学</v>
          </cell>
          <cell r="H148" t="str">
            <v>外科系臨床医学</v>
          </cell>
          <cell r="I148" t="str">
            <v>胸部外科学</v>
          </cell>
          <cell r="J148" t="str">
            <v>病）病院教員</v>
          </cell>
          <cell r="K148" t="str">
            <v>附属</v>
          </cell>
          <cell r="L148" t="str">
            <v>准教授</v>
          </cell>
          <cell r="M148" t="str">
            <v>鈴木　伸一</v>
          </cell>
          <cell r="N148">
            <v>1300000</v>
          </cell>
          <cell r="O148">
            <v>390000</v>
          </cell>
          <cell r="P148">
            <v>500000</v>
          </cell>
          <cell r="Q148">
            <v>24</v>
          </cell>
          <cell r="R148" t="str">
            <v>(科研)オーダーメイド医療を目指した大動脈瘤発生に関する弾性繊維形成異常の研究</v>
          </cell>
          <cell r="S148">
            <v>90285130</v>
          </cell>
          <cell r="T148">
            <v>1022591549</v>
          </cell>
          <cell r="V148">
            <v>24</v>
          </cell>
          <cell r="W148" t="str">
            <v>胆膵癌に対するアミノ酸抱合ナノ粒子の増殖抑制効果に関する検討</v>
          </cell>
          <cell r="X148">
            <v>30464548</v>
          </cell>
          <cell r="Y148">
            <v>1022591528</v>
          </cell>
        </row>
        <row r="149">
          <cell r="A149">
            <v>148</v>
          </cell>
          <cell r="B149" t="str">
            <v>基C-113</v>
          </cell>
          <cell r="C149" t="str">
            <v>基盤研究(C)</v>
          </cell>
          <cell r="D149">
            <v>7305</v>
          </cell>
          <cell r="E149" t="str">
            <v>★</v>
          </cell>
          <cell r="F149" t="str">
            <v>生物系</v>
          </cell>
          <cell r="G149" t="str">
            <v>医歯薬学</v>
          </cell>
          <cell r="H149" t="str">
            <v>外科系臨床医学</v>
          </cell>
          <cell r="I149" t="str">
            <v>整形外科学</v>
          </cell>
          <cell r="J149" t="str">
            <v>病）病院教員</v>
          </cell>
          <cell r="K149" t="str">
            <v>附属</v>
          </cell>
          <cell r="L149" t="str">
            <v>准教授</v>
          </cell>
          <cell r="M149" t="str">
            <v>稲葉　裕</v>
          </cell>
          <cell r="N149">
            <v>1000000</v>
          </cell>
          <cell r="O149">
            <v>300000</v>
          </cell>
          <cell r="P149">
            <v>1100000</v>
          </cell>
          <cell r="Q149">
            <v>24</v>
          </cell>
          <cell r="R149" t="str">
            <v>凝固線溶マーカーと抗Ｘa活性モニタリングによる術後静脈血栓症の選択的予防法の確立</v>
          </cell>
          <cell r="S149">
            <v>40336574</v>
          </cell>
          <cell r="T149">
            <v>1022591666</v>
          </cell>
          <cell r="V149">
            <v>24</v>
          </cell>
          <cell r="W149" t="str">
            <v>(科研)オーダーメイド医療を目指した大動脈瘤発生に関する弾性繊維形成異常の研究</v>
          </cell>
          <cell r="X149">
            <v>90285130</v>
          </cell>
          <cell r="Y149">
            <v>1022591549</v>
          </cell>
        </row>
        <row r="150">
          <cell r="A150">
            <v>149</v>
          </cell>
          <cell r="B150" t="str">
            <v>基C-114</v>
          </cell>
          <cell r="C150" t="str">
            <v>基盤研究(C)</v>
          </cell>
          <cell r="D150">
            <v>7306</v>
          </cell>
          <cell r="E150" t="str">
            <v>★</v>
          </cell>
          <cell r="F150" t="str">
            <v>生物系</v>
          </cell>
          <cell r="G150" t="str">
            <v>医歯薬学</v>
          </cell>
          <cell r="H150" t="str">
            <v>外科系臨床医学</v>
          </cell>
          <cell r="I150" t="str">
            <v>麻酔・蘇生学</v>
          </cell>
          <cell r="J150" t="str">
            <v>研）研究院（福浦）（19-）</v>
          </cell>
          <cell r="K150" t="str">
            <v>福浦</v>
          </cell>
          <cell r="L150" t="str">
            <v>教授</v>
          </cell>
          <cell r="M150" t="str">
            <v>後藤　隆久</v>
          </cell>
          <cell r="N150">
            <v>1000000</v>
          </cell>
          <cell r="O150">
            <v>300000</v>
          </cell>
          <cell r="P150">
            <v>900000</v>
          </cell>
          <cell r="Q150">
            <v>24</v>
          </cell>
          <cell r="R150" t="str">
            <v>麻酔科医のメンタルへルスの現状と支援策に関する研究</v>
          </cell>
          <cell r="S150">
            <v>256075</v>
          </cell>
          <cell r="T150">
            <v>1022591711</v>
          </cell>
          <cell r="V150">
            <v>24</v>
          </cell>
          <cell r="W150" t="str">
            <v>凝固線溶マーカーと抗Ｘa活性モニタリングによる術後静脈血栓症の選択的予防法の確立</v>
          </cell>
          <cell r="X150">
            <v>40336574</v>
          </cell>
          <cell r="Y150">
            <v>1022591666</v>
          </cell>
        </row>
        <row r="151">
          <cell r="A151">
            <v>150</v>
          </cell>
          <cell r="B151" t="str">
            <v>基C-115</v>
          </cell>
          <cell r="C151" t="str">
            <v>基盤研究(C)</v>
          </cell>
          <cell r="D151">
            <v>7306</v>
          </cell>
          <cell r="E151" t="str">
            <v>★</v>
          </cell>
          <cell r="F151" t="str">
            <v>生物系</v>
          </cell>
          <cell r="G151" t="str">
            <v>医歯薬学</v>
          </cell>
          <cell r="H151" t="str">
            <v>外科系臨床医学</v>
          </cell>
          <cell r="I151" t="str">
            <v>麻酔・蘇生学</v>
          </cell>
          <cell r="J151" t="str">
            <v>客)客員教員等(福浦)(19-)</v>
          </cell>
          <cell r="K151" t="str">
            <v>福浦</v>
          </cell>
          <cell r="L151" t="str">
            <v>その他</v>
          </cell>
          <cell r="M151" t="str">
            <v>安藤　富男</v>
          </cell>
          <cell r="N151">
            <v>1200000</v>
          </cell>
          <cell r="O151">
            <v>360000</v>
          </cell>
          <cell r="P151">
            <v>900000</v>
          </cell>
          <cell r="Q151">
            <v>24</v>
          </cell>
          <cell r="R151" t="str">
            <v>(科研)幼若脳組織の神経活動に対する麻酔薬の作用の解明</v>
          </cell>
          <cell r="S151">
            <v>193110</v>
          </cell>
          <cell r="T151">
            <v>1022591712</v>
          </cell>
          <cell r="V151">
            <v>24</v>
          </cell>
          <cell r="W151" t="str">
            <v>麻酔科医のメンタルへルスの現状と支援策に関する研究</v>
          </cell>
          <cell r="X151">
            <v>256075</v>
          </cell>
          <cell r="Y151">
            <v>1022591711</v>
          </cell>
        </row>
        <row r="152">
          <cell r="A152">
            <v>151</v>
          </cell>
          <cell r="B152" t="str">
            <v>基C-116</v>
          </cell>
          <cell r="C152" t="str">
            <v>基盤研究(C)</v>
          </cell>
          <cell r="D152">
            <v>7306</v>
          </cell>
          <cell r="E152" t="str">
            <v>★</v>
          </cell>
          <cell r="F152" t="str">
            <v>生物系</v>
          </cell>
          <cell r="G152" t="str">
            <v>医歯薬学</v>
          </cell>
          <cell r="H152" t="str">
            <v>外科系臨床医学</v>
          </cell>
          <cell r="I152" t="str">
            <v>麻酔・蘇生学</v>
          </cell>
          <cell r="J152" t="str">
            <v>研）研究院（福浦）（19-）</v>
          </cell>
          <cell r="K152" t="str">
            <v>福浦</v>
          </cell>
          <cell r="L152" t="str">
            <v>助教</v>
          </cell>
          <cell r="M152" t="str">
            <v>新堀　博展</v>
          </cell>
          <cell r="N152">
            <v>2300000</v>
          </cell>
          <cell r="O152">
            <v>690000</v>
          </cell>
          <cell r="P152">
            <v>8900000</v>
          </cell>
          <cell r="Q152">
            <v>24</v>
          </cell>
          <cell r="R152" t="str">
            <v>難治性疼通に対する脊髄刺激鎮痛法の作用点の解明ー中枢か脊髄かー</v>
          </cell>
          <cell r="S152">
            <v>60404993</v>
          </cell>
          <cell r="T152">
            <v>1022591743</v>
          </cell>
          <cell r="V152">
            <v>24</v>
          </cell>
          <cell r="W152" t="str">
            <v>(科研)幼若脳組織の神経活動に対する麻酔薬の作用の解明</v>
          </cell>
          <cell r="X152">
            <v>193110</v>
          </cell>
          <cell r="Y152">
            <v>1022591712</v>
          </cell>
        </row>
        <row r="153">
          <cell r="A153">
            <v>152</v>
          </cell>
          <cell r="B153" t="str">
            <v>基C-117</v>
          </cell>
          <cell r="C153" t="str">
            <v>基盤研究(C)</v>
          </cell>
          <cell r="D153">
            <v>7306</v>
          </cell>
          <cell r="E153" t="str">
            <v>★</v>
          </cell>
          <cell r="F153" t="str">
            <v>生物系</v>
          </cell>
          <cell r="G153" t="str">
            <v>医歯薬学</v>
          </cell>
          <cell r="H153" t="str">
            <v>外科系臨床医学</v>
          </cell>
          <cell r="I153" t="str">
            <v>麻酔・蘇生学</v>
          </cell>
          <cell r="J153" t="str">
            <v>附）診療科</v>
          </cell>
          <cell r="K153" t="str">
            <v>附属</v>
          </cell>
          <cell r="L153" t="str">
            <v>准教授</v>
          </cell>
          <cell r="M153" t="str">
            <v>小川　賢一</v>
          </cell>
          <cell r="N153">
            <v>2000000</v>
          </cell>
          <cell r="O153">
            <v>600000</v>
          </cell>
          <cell r="P153">
            <v>800000</v>
          </cell>
          <cell r="Q153">
            <v>24</v>
          </cell>
          <cell r="R153" t="str">
            <v>疼痛が記憶学習に及ぼす影響の、行動学的及び中枢神経系での組織学・生理学的検討</v>
          </cell>
          <cell r="S153">
            <v>10233412</v>
          </cell>
          <cell r="T153">
            <v>1022591744</v>
          </cell>
          <cell r="V153">
            <v>24</v>
          </cell>
          <cell r="W153" t="str">
            <v>難治性疼通に対する脊髄刺激鎮痛法の作用点の解明ー中枢か脊髄かー</v>
          </cell>
          <cell r="X153">
            <v>60404993</v>
          </cell>
          <cell r="Y153">
            <v>1022591743</v>
          </cell>
        </row>
        <row r="154">
          <cell r="A154">
            <v>153</v>
          </cell>
          <cell r="B154" t="str">
            <v>基C-118</v>
          </cell>
          <cell r="C154" t="str">
            <v>基盤研究(C)</v>
          </cell>
          <cell r="D154">
            <v>7307</v>
          </cell>
          <cell r="E154" t="str">
            <v>★</v>
          </cell>
          <cell r="F154" t="str">
            <v>生物系</v>
          </cell>
          <cell r="G154" t="str">
            <v>医歯薬学</v>
          </cell>
          <cell r="H154" t="str">
            <v>外科系臨床医学</v>
          </cell>
          <cell r="I154" t="str">
            <v>泌尿器科学</v>
          </cell>
          <cell r="J154" t="str">
            <v>附）中央部門</v>
          </cell>
          <cell r="K154" t="str">
            <v>附属</v>
          </cell>
          <cell r="L154" t="str">
            <v>准教授</v>
          </cell>
          <cell r="M154" t="str">
            <v>上村　博司</v>
          </cell>
          <cell r="N154">
            <v>1500000</v>
          </cell>
          <cell r="O154">
            <v>450000</v>
          </cell>
          <cell r="P154">
            <v>800000</v>
          </cell>
          <cell r="Q154">
            <v>24</v>
          </cell>
          <cell r="R154" t="str">
            <v>前立腺癌でのレニンーアソジオテンシン系のアンドロゲンレセプター発現調整の解明</v>
          </cell>
          <cell r="S154">
            <v>50244439</v>
          </cell>
          <cell r="T154">
            <v>1022591774</v>
          </cell>
          <cell r="V154">
            <v>24</v>
          </cell>
          <cell r="W154" t="str">
            <v>疼痛が記憶学習に及ぼす影響の、行動学的及び中枢神経系での組織学・生理学的検討</v>
          </cell>
          <cell r="X154">
            <v>10233412</v>
          </cell>
          <cell r="Y154">
            <v>1022591744</v>
          </cell>
        </row>
        <row r="155">
          <cell r="A155">
            <v>154</v>
          </cell>
          <cell r="B155" t="str">
            <v>基C-119</v>
          </cell>
          <cell r="C155" t="str">
            <v>基盤研究(C)</v>
          </cell>
          <cell r="D155">
            <v>7307</v>
          </cell>
          <cell r="E155" t="str">
            <v>★</v>
          </cell>
          <cell r="F155" t="str">
            <v>生物系</v>
          </cell>
          <cell r="G155" t="str">
            <v>医歯薬学</v>
          </cell>
          <cell r="H155" t="str">
            <v>外科系臨床医学</v>
          </cell>
          <cell r="I155" t="str">
            <v>泌尿器科学</v>
          </cell>
          <cell r="J155" t="str">
            <v>附）診療科</v>
          </cell>
          <cell r="K155" t="str">
            <v>附属</v>
          </cell>
          <cell r="L155" t="str">
            <v>准教授</v>
          </cell>
          <cell r="M155" t="str">
            <v>中井川　昇</v>
          </cell>
          <cell r="N155">
            <v>1500000</v>
          </cell>
          <cell r="O155">
            <v>450000</v>
          </cell>
          <cell r="P155">
            <v>1000000</v>
          </cell>
          <cell r="Q155">
            <v>24</v>
          </cell>
          <cell r="R155" t="str">
            <v>プロテオミクス解析を用いた腎細胞癌のストレス対応情報伝達ネットワークの解明</v>
          </cell>
          <cell r="S155">
            <v>237207</v>
          </cell>
          <cell r="T155">
            <v>1022591775</v>
          </cell>
          <cell r="V155">
            <v>24</v>
          </cell>
          <cell r="W155" t="str">
            <v>前立腺癌でのレニンーアソジオテンシン系のアンドロゲンレセプター発現調整の解明</v>
          </cell>
          <cell r="X155">
            <v>50244439</v>
          </cell>
          <cell r="Y155">
            <v>1022591774</v>
          </cell>
        </row>
        <row r="156">
          <cell r="A156">
            <v>155</v>
          </cell>
          <cell r="B156" t="str">
            <v>基C-120</v>
          </cell>
          <cell r="C156" t="str">
            <v>基盤研究(C)</v>
          </cell>
          <cell r="D156">
            <v>7308</v>
          </cell>
          <cell r="E156" t="str">
            <v>★</v>
          </cell>
          <cell r="F156" t="str">
            <v>生物系</v>
          </cell>
          <cell r="G156" t="str">
            <v>医歯薬学</v>
          </cell>
          <cell r="H156" t="str">
            <v>外科系臨床医学</v>
          </cell>
          <cell r="I156" t="str">
            <v>産婦人科学</v>
          </cell>
          <cell r="J156" t="str">
            <v>病）病院教員</v>
          </cell>
          <cell r="K156" t="str">
            <v>附属</v>
          </cell>
          <cell r="L156" t="str">
            <v>准教授</v>
          </cell>
          <cell r="M156" t="str">
            <v>宮城　悦子</v>
          </cell>
          <cell r="N156">
            <v>1600000</v>
          </cell>
          <cell r="O156">
            <v>480000</v>
          </cell>
          <cell r="P156">
            <v>1300000</v>
          </cell>
          <cell r="Q156">
            <v>24</v>
          </cell>
          <cell r="R156" t="str">
            <v>卵巣明細胞腺癌の悪性進展機序の解明および新規治療標的分子に関する研究</v>
          </cell>
          <cell r="S156">
            <v>40275053</v>
          </cell>
          <cell r="T156">
            <v>1022591860</v>
          </cell>
          <cell r="V156">
            <v>24</v>
          </cell>
          <cell r="W156" t="str">
            <v>プロテオミクス解析を用いた腎細胞癌のストレス対応情報伝達ネットワークの解明</v>
          </cell>
          <cell r="X156">
            <v>237207</v>
          </cell>
          <cell r="Y156">
            <v>1022591775</v>
          </cell>
        </row>
        <row r="157">
          <cell r="A157">
            <v>156</v>
          </cell>
          <cell r="B157" t="str">
            <v>基C-121</v>
          </cell>
          <cell r="C157" t="str">
            <v>基盤研究(C)</v>
          </cell>
          <cell r="D157">
            <v>7406</v>
          </cell>
          <cell r="E157" t="str">
            <v>★</v>
          </cell>
          <cell r="F157" t="str">
            <v>生物系</v>
          </cell>
          <cell r="G157" t="str">
            <v>医歯薬学</v>
          </cell>
          <cell r="H157" t="str">
            <v>歯学</v>
          </cell>
          <cell r="I157" t="str">
            <v>歯科医用工学・再生歯学</v>
          </cell>
          <cell r="J157" t="str">
            <v>研）研究院（福浦）（19-）</v>
          </cell>
          <cell r="K157" t="str">
            <v>福浦</v>
          </cell>
          <cell r="L157" t="str">
            <v>助教</v>
          </cell>
          <cell r="M157" t="str">
            <v>小澤　知倫</v>
          </cell>
          <cell r="N157">
            <v>2100000</v>
          </cell>
          <cell r="O157">
            <v>630000</v>
          </cell>
          <cell r="P157">
            <v>1000000</v>
          </cell>
          <cell r="Q157">
            <v>24</v>
          </cell>
          <cell r="R157" t="str">
            <v>トレシルクロリド法で細胞接着タンパク質を表面固定したインプラント周囲の組織反応</v>
          </cell>
          <cell r="S157">
            <v>30181479</v>
          </cell>
          <cell r="T157">
            <v>1022592189</v>
          </cell>
          <cell r="V157">
            <v>24</v>
          </cell>
          <cell r="W157" t="str">
            <v>卵巣明細胞腺癌の悪性進展機序の解明および新規治療標的分子に関する研究</v>
          </cell>
          <cell r="X157">
            <v>40275053</v>
          </cell>
          <cell r="Y157">
            <v>1022591860</v>
          </cell>
        </row>
        <row r="158">
          <cell r="A158">
            <v>157</v>
          </cell>
          <cell r="B158" t="str">
            <v>基C-122</v>
          </cell>
          <cell r="C158" t="str">
            <v>基盤研究(C)</v>
          </cell>
          <cell r="D158">
            <v>7407</v>
          </cell>
          <cell r="E158" t="str">
            <v>★</v>
          </cell>
          <cell r="F158" t="str">
            <v>生物系</v>
          </cell>
          <cell r="G158" t="str">
            <v>医歯薬学</v>
          </cell>
          <cell r="H158" t="str">
            <v>歯学</v>
          </cell>
          <cell r="I158" t="str">
            <v>外科系歯学</v>
          </cell>
          <cell r="J158" t="str">
            <v>研）研究院（福浦）（19-）</v>
          </cell>
          <cell r="K158" t="str">
            <v>福浦</v>
          </cell>
          <cell r="L158" t="str">
            <v>准教授</v>
          </cell>
          <cell r="M158" t="str">
            <v>光藤　健司</v>
          </cell>
          <cell r="N158">
            <v>1000000</v>
          </cell>
          <cell r="O158">
            <v>300000</v>
          </cell>
          <cell r="P158">
            <v>900000</v>
          </cell>
          <cell r="Q158">
            <v>24</v>
          </cell>
          <cell r="R158" t="str">
            <v>家兎移植VX２下癌に対する新規磁性抗癌剤を用いた温熱化学療法の有用性の検討</v>
          </cell>
          <cell r="S158">
            <v>70303641</v>
          </cell>
          <cell r="T158">
            <v>1022592243</v>
          </cell>
          <cell r="V158">
            <v>24</v>
          </cell>
          <cell r="W158" t="str">
            <v>トレシルクロリド法で細胞接着タンパク質を表面固定したインプラント周囲の組織反応</v>
          </cell>
          <cell r="X158">
            <v>30181479</v>
          </cell>
          <cell r="Y158">
            <v>1022592189</v>
          </cell>
        </row>
        <row r="159">
          <cell r="A159">
            <v>158</v>
          </cell>
          <cell r="B159" t="str">
            <v>基C-123</v>
          </cell>
          <cell r="C159" t="str">
            <v>基盤研究(C)</v>
          </cell>
          <cell r="D159">
            <v>7502</v>
          </cell>
          <cell r="E159" t="str">
            <v>★</v>
          </cell>
          <cell r="F159" t="str">
            <v>生物系</v>
          </cell>
          <cell r="G159" t="str">
            <v>医歯薬学</v>
          </cell>
          <cell r="H159" t="str">
            <v>看護学</v>
          </cell>
          <cell r="I159" t="str">
            <v>臨床看護学</v>
          </cell>
          <cell r="J159" t="str">
            <v>研）研究院（福浦）（19-）</v>
          </cell>
          <cell r="K159" t="str">
            <v>福浦</v>
          </cell>
          <cell r="L159" t="str">
            <v>准教授</v>
          </cell>
          <cell r="M159" t="str">
            <v>平井　和恵</v>
          </cell>
          <cell r="N159">
            <v>2000000</v>
          </cell>
          <cell r="O159">
            <v>600000</v>
          </cell>
          <cell r="P159">
            <v>900000</v>
          </cell>
          <cell r="Q159">
            <v>24</v>
          </cell>
          <cell r="R159" t="str">
            <v>外来化学療法患者への倦怠感セルフマネジメントプログラムの開発とその効果の検討</v>
          </cell>
          <cell r="S159">
            <v>10290058</v>
          </cell>
          <cell r="T159">
            <v>1022592448</v>
          </cell>
          <cell r="V159">
            <v>24</v>
          </cell>
          <cell r="W159" t="str">
            <v>家兎移植VX２下癌に対する新規磁性抗癌剤を用いた温熱化学療法の有用性の検討</v>
          </cell>
          <cell r="X159">
            <v>70303641</v>
          </cell>
          <cell r="Y159">
            <v>1022592243</v>
          </cell>
        </row>
        <row r="160">
          <cell r="A160">
            <v>159</v>
          </cell>
          <cell r="B160" t="str">
            <v>基C-124</v>
          </cell>
          <cell r="C160" t="str">
            <v>基盤研究(C)</v>
          </cell>
          <cell r="D160">
            <v>7504</v>
          </cell>
          <cell r="E160" t="str">
            <v>★</v>
          </cell>
          <cell r="F160" t="str">
            <v>生物系</v>
          </cell>
          <cell r="G160" t="str">
            <v>医歯薬学</v>
          </cell>
          <cell r="H160" t="str">
            <v>看護学</v>
          </cell>
          <cell r="I160" t="str">
            <v>地域・老年看護学</v>
          </cell>
          <cell r="J160" t="str">
            <v>研）研究院（福浦）（19-）</v>
          </cell>
          <cell r="K160" t="str">
            <v>福浦</v>
          </cell>
          <cell r="L160" t="str">
            <v>准教授</v>
          </cell>
          <cell r="M160" t="str">
            <v>内山　繁樹</v>
          </cell>
          <cell r="N160">
            <v>1200000</v>
          </cell>
          <cell r="O160">
            <v>360000</v>
          </cell>
          <cell r="P160">
            <v>600000</v>
          </cell>
          <cell r="Q160">
            <v>24</v>
          </cell>
          <cell r="R160" t="str">
            <v>統合失調症とその家族への心理教育による相乗効果の研究</v>
          </cell>
          <cell r="S160">
            <v>80369404</v>
          </cell>
          <cell r="T160">
            <v>1022592598</v>
          </cell>
          <cell r="V160">
            <v>24</v>
          </cell>
          <cell r="W160" t="str">
            <v>外来化学療法患者への倦怠感セルフマネジメントプログラムの開発とその効果の検討</v>
          </cell>
          <cell r="X160">
            <v>10290058</v>
          </cell>
          <cell r="Y160">
            <v>1022592448</v>
          </cell>
        </row>
        <row r="161">
          <cell r="A161">
            <v>160</v>
          </cell>
          <cell r="B161" t="str">
            <v>基C-125</v>
          </cell>
          <cell r="C161" t="str">
            <v>基盤研究(C)</v>
          </cell>
          <cell r="D161">
            <v>9036</v>
          </cell>
          <cell r="E161" t="str">
            <v>★</v>
          </cell>
          <cell r="F161" t="e">
            <v>#N/A</v>
          </cell>
          <cell r="G161" t="e">
            <v>#N/A</v>
          </cell>
          <cell r="H161" t="e">
            <v>#N/A</v>
          </cell>
          <cell r="I161" t="e">
            <v>#N/A</v>
          </cell>
          <cell r="J161" t="str">
            <v>研）研究院（福浦）（19-）</v>
          </cell>
          <cell r="K161" t="str">
            <v>福浦</v>
          </cell>
          <cell r="L161" t="str">
            <v>准教授</v>
          </cell>
          <cell r="M161" t="str">
            <v>臼井　雅美</v>
          </cell>
          <cell r="N161">
            <v>1800000</v>
          </cell>
          <cell r="O161">
            <v>540000</v>
          </cell>
          <cell r="P161">
            <v>200000</v>
          </cell>
          <cell r="Q161">
            <v>24</v>
          </cell>
          <cell r="R161" t="str">
            <v>出産の高齢化に伴う親子支援モデルの検討</v>
          </cell>
          <cell r="S161">
            <v>50349776</v>
          </cell>
          <cell r="T161">
            <v>1022610012</v>
          </cell>
          <cell r="V161">
            <v>24</v>
          </cell>
          <cell r="W161" t="str">
            <v>統合失調症とその家族への心理教育による相乗効果の研究</v>
          </cell>
          <cell r="X161">
            <v>80369404</v>
          </cell>
          <cell r="Y161">
            <v>1022592598</v>
          </cell>
        </row>
        <row r="162">
          <cell r="A162">
            <v>161</v>
          </cell>
          <cell r="B162" t="str">
            <v>基C-126</v>
          </cell>
          <cell r="C162" t="str">
            <v>基盤研究(C)</v>
          </cell>
          <cell r="D162">
            <v>7001</v>
          </cell>
          <cell r="E162" t="str">
            <v>★</v>
          </cell>
          <cell r="F162" t="str">
            <v>生物系</v>
          </cell>
          <cell r="G162" t="str">
            <v>医歯薬学</v>
          </cell>
          <cell r="H162" t="str">
            <v>境界医学</v>
          </cell>
          <cell r="I162" t="str">
            <v>医療社会学</v>
          </cell>
          <cell r="J162" t="str">
            <v>病）病院教員</v>
          </cell>
          <cell r="K162" t="str">
            <v>福浦</v>
          </cell>
          <cell r="L162" t="str">
            <v>純教授</v>
          </cell>
          <cell r="M162" t="str">
            <v>寺崎　仁</v>
          </cell>
          <cell r="N162">
            <v>500000</v>
          </cell>
          <cell r="O162">
            <v>150000</v>
          </cell>
          <cell r="P162">
            <v>9000</v>
          </cell>
          <cell r="Q162">
            <v>24</v>
          </cell>
          <cell r="R162" t="str">
            <v>地域のおけるプライマリ・ケアの提供体制としてのグループ診療の優位性に関する研究</v>
          </cell>
          <cell r="S162">
            <v>90227512</v>
          </cell>
          <cell r="T162">
            <v>10225904791</v>
          </cell>
          <cell r="V162">
            <v>24</v>
          </cell>
          <cell r="W162" t="str">
            <v>出産の高齢化に伴う親子支援モデルの検討</v>
          </cell>
          <cell r="X162">
            <v>50349776</v>
          </cell>
          <cell r="Y162">
            <v>1022610012</v>
          </cell>
        </row>
        <row r="163">
          <cell r="A163">
            <v>162</v>
          </cell>
          <cell r="B163" t="str">
            <v>基C-127</v>
          </cell>
          <cell r="C163" t="str">
            <v>基盤研究(C)</v>
          </cell>
          <cell r="D163">
            <v>7205</v>
          </cell>
          <cell r="E163" t="str">
            <v>★</v>
          </cell>
          <cell r="F163" t="str">
            <v>生物系</v>
          </cell>
          <cell r="G163" t="str">
            <v>医歯薬学</v>
          </cell>
          <cell r="H163" t="str">
            <v>内科系臨床医学</v>
          </cell>
          <cell r="I163" t="str">
            <v>神経内科学</v>
          </cell>
          <cell r="J163" t="str">
            <v>研）研究院（福浦）（19-）</v>
          </cell>
          <cell r="K163" t="str">
            <v>福浦</v>
          </cell>
          <cell r="L163" t="str">
            <v>助教</v>
          </cell>
          <cell r="M163" t="str">
            <v>東　公一</v>
          </cell>
          <cell r="N163">
            <v>900000</v>
          </cell>
          <cell r="O163">
            <v>270000</v>
          </cell>
          <cell r="P163">
            <v>800000</v>
          </cell>
          <cell r="Q163">
            <v>24</v>
          </cell>
          <cell r="R163" t="str">
            <v>胚性幹細胞由来の腎遠位尿細管蛋白質リン酸化酵素の発現調節と機能についての検討</v>
          </cell>
          <cell r="S163">
            <v>20537203</v>
          </cell>
          <cell r="T163">
            <v>1022590913</v>
          </cell>
          <cell r="V163">
            <v>24</v>
          </cell>
          <cell r="W163" t="str">
            <v>地域のおけるプライマリ・ケアの提供体制としてのグループ診療の優位性に関する研究</v>
          </cell>
          <cell r="X163">
            <v>90227512</v>
          </cell>
          <cell r="Y163">
            <v>10225904791</v>
          </cell>
        </row>
        <row r="164">
          <cell r="A164">
            <v>163</v>
          </cell>
          <cell r="B164" t="str">
            <v>基C-128</v>
          </cell>
          <cell r="C164" t="str">
            <v>基盤研究(C)</v>
          </cell>
          <cell r="D164">
            <v>7207</v>
          </cell>
          <cell r="E164" t="str">
            <v>★</v>
          </cell>
          <cell r="F164" t="str">
            <v>生物系</v>
          </cell>
          <cell r="G164" t="str">
            <v>医歯薬学</v>
          </cell>
          <cell r="H164" t="str">
            <v>内科系臨床医学</v>
          </cell>
          <cell r="I164" t="str">
            <v>代謝学</v>
          </cell>
          <cell r="J164" t="str">
            <v>研）研究院（福浦）（19-）</v>
          </cell>
          <cell r="K164" t="str">
            <v>福浦</v>
          </cell>
          <cell r="L164" t="str">
            <v>助教</v>
          </cell>
          <cell r="M164" t="str">
            <v>青木　一孝</v>
          </cell>
          <cell r="N164">
            <v>1500000</v>
          </cell>
          <cell r="O164">
            <v>450000</v>
          </cell>
          <cell r="P164">
            <v>700000</v>
          </cell>
          <cell r="Q164">
            <v>24</v>
          </cell>
          <cell r="R164" t="str">
            <v>PI3キナーゼｐ85α欠損マウスにおける肝臓と血管インスリン抵抗性</v>
          </cell>
          <cell r="S164">
            <v>60336542</v>
          </cell>
          <cell r="T164">
            <v>1022590990</v>
          </cell>
          <cell r="V164">
            <v>24</v>
          </cell>
          <cell r="W164" t="str">
            <v>胚性幹細胞由来の腎遠位尿細管蛋白質リン酸化酵素の発現調節と機能についての検討</v>
          </cell>
          <cell r="X164">
            <v>20537203</v>
          </cell>
          <cell r="Y164">
            <v>1022590913</v>
          </cell>
        </row>
        <row r="165">
          <cell r="A165">
            <v>164</v>
          </cell>
          <cell r="B165" t="str">
            <v>基C-129</v>
          </cell>
          <cell r="C165" t="str">
            <v>基盤研究(C)</v>
          </cell>
          <cell r="D165">
            <v>7408</v>
          </cell>
          <cell r="E165" t="str">
            <v>★</v>
          </cell>
          <cell r="F165" t="str">
            <v>生物系</v>
          </cell>
          <cell r="G165" t="str">
            <v>医歯薬学</v>
          </cell>
          <cell r="H165" t="str">
            <v>歯学</v>
          </cell>
          <cell r="I165" t="str">
            <v>矯正・小児系歯学</v>
          </cell>
          <cell r="J165" t="str">
            <v>病）病院教員</v>
          </cell>
          <cell r="K165" t="str">
            <v>福浦</v>
          </cell>
          <cell r="L165" t="str">
            <v>その他</v>
          </cell>
          <cell r="M165" t="str">
            <v>米満　郁男</v>
          </cell>
          <cell r="N165">
            <v>2200000</v>
          </cell>
          <cell r="O165">
            <v>660000</v>
          </cell>
          <cell r="P165">
            <v>1000000</v>
          </cell>
          <cell r="Q165">
            <v>24</v>
          </cell>
          <cell r="R165" t="str">
            <v>顎関節への負荷頻度上昇が間接軟骨内アスポリン過剰発現を介したOAの発症をもたらす</v>
          </cell>
          <cell r="S165">
            <v>431940</v>
          </cell>
          <cell r="T165">
            <v>1022592294</v>
          </cell>
          <cell r="V165">
            <v>24</v>
          </cell>
          <cell r="W165" t="str">
            <v>PI3キナーゼｐ85α欠損マウスにおける肝臓と血管インスリン抵抗性</v>
          </cell>
          <cell r="X165">
            <v>60336542</v>
          </cell>
          <cell r="Y165">
            <v>1022590990</v>
          </cell>
        </row>
        <row r="166">
          <cell r="A166">
            <v>165</v>
          </cell>
          <cell r="B166" t="str">
            <v>基C-130</v>
          </cell>
          <cell r="C166" t="str">
            <v>基盤研究(C)</v>
          </cell>
          <cell r="D166">
            <v>7503</v>
          </cell>
          <cell r="E166" t="str">
            <v>★</v>
          </cell>
          <cell r="F166" t="str">
            <v>生物系</v>
          </cell>
          <cell r="G166" t="str">
            <v>医歯薬学</v>
          </cell>
          <cell r="H166" t="str">
            <v>看護学</v>
          </cell>
          <cell r="I166" t="str">
            <v>生涯発達看護学</v>
          </cell>
          <cell r="J166" t="str">
            <v>研）研究院（福浦）（19-）</v>
          </cell>
          <cell r="K166" t="str">
            <v>福浦</v>
          </cell>
          <cell r="L166" t="str">
            <v>教授</v>
          </cell>
          <cell r="M166" t="str">
            <v>廣瀬　幸美</v>
          </cell>
          <cell r="N166">
            <v>1000000</v>
          </cell>
          <cell r="O166">
            <v>300000</v>
          </cell>
          <cell r="P166">
            <v>700000</v>
          </cell>
          <cell r="Q166">
            <v>24</v>
          </cell>
          <cell r="R166" t="str">
            <v>NICUからの転棟・退院におけるハイリスク児の継続的育児支援ケアプログラムの開発</v>
          </cell>
          <cell r="S166">
            <v>60175916</v>
          </cell>
          <cell r="T166">
            <v>1022592496</v>
          </cell>
          <cell r="V166">
            <v>24</v>
          </cell>
          <cell r="W166" t="str">
            <v>顎関節への負荷頻度上昇が間接軟骨内アスポリン過剰発現を介したOAの発症をもたらす</v>
          </cell>
          <cell r="X166">
            <v>431940</v>
          </cell>
          <cell r="Y166">
            <v>1022592294</v>
          </cell>
        </row>
        <row r="167">
          <cell r="A167">
            <v>166</v>
          </cell>
          <cell r="B167" t="str">
            <v>基C-131</v>
          </cell>
          <cell r="C167" t="str">
            <v>基盤研究(C)</v>
          </cell>
          <cell r="D167">
            <v>7504</v>
          </cell>
          <cell r="E167" t="str">
            <v>★</v>
          </cell>
          <cell r="F167" t="str">
            <v>生物系</v>
          </cell>
          <cell r="G167" t="str">
            <v>医歯薬学</v>
          </cell>
          <cell r="H167" t="str">
            <v>看護学</v>
          </cell>
          <cell r="I167" t="str">
            <v>地域・老年看護学</v>
          </cell>
          <cell r="J167" t="str">
            <v>研）研究院（福浦）（19-）</v>
          </cell>
          <cell r="K167" t="str">
            <v>福浦</v>
          </cell>
          <cell r="L167" t="str">
            <v>純教授</v>
          </cell>
          <cell r="M167" t="str">
            <v>田口　理恵</v>
          </cell>
          <cell r="N167">
            <v>900000</v>
          </cell>
          <cell r="O167">
            <v>270000</v>
          </cell>
          <cell r="P167">
            <v>900000</v>
          </cell>
          <cell r="Q167">
            <v>24</v>
          </cell>
          <cell r="R167" t="str">
            <v>壮年期都市部住民に対する健康づくり支援システム構築のための実証的研究</v>
          </cell>
          <cell r="S167">
            <v>90301126</v>
          </cell>
          <cell r="T167">
            <v>1022592556</v>
          </cell>
          <cell r="V167">
            <v>24</v>
          </cell>
          <cell r="W167" t="str">
            <v>NICUからの転棟・退院におけるハイリスク児の継続的育児支援ケアプログラムの開発</v>
          </cell>
          <cell r="X167">
            <v>60175916</v>
          </cell>
          <cell r="Y167">
            <v>1022592496</v>
          </cell>
        </row>
        <row r="168">
          <cell r="A168">
            <v>167</v>
          </cell>
          <cell r="B168" t="str">
            <v>基S-1</v>
          </cell>
          <cell r="C168" t="str">
            <v>基盤研究（S)</v>
          </cell>
          <cell r="D168">
            <v>5803</v>
          </cell>
          <cell r="E168" t="str">
            <v>★</v>
          </cell>
          <cell r="F168" t="str">
            <v>生物系</v>
          </cell>
          <cell r="G168" t="str">
            <v>生物学</v>
          </cell>
          <cell r="H168" t="str">
            <v>生物科学</v>
          </cell>
          <cell r="I168" t="str">
            <v>生物物理学</v>
          </cell>
          <cell r="J168" t="str">
            <v>研）研究院</v>
          </cell>
          <cell r="K168" t="str">
            <v>鶴見</v>
          </cell>
          <cell r="L168" t="str">
            <v>教授</v>
          </cell>
          <cell r="M168" t="str">
            <v>西村　善文</v>
          </cell>
          <cell r="N168">
            <v>24000000</v>
          </cell>
          <cell r="O168">
            <v>7200000</v>
          </cell>
          <cell r="P168">
            <v>1000000</v>
          </cell>
          <cell r="Q168">
            <v>24</v>
          </cell>
          <cell r="R168" t="str">
            <v>天然変性タンパク質の動的構造と機能制御機構の解明</v>
          </cell>
          <cell r="S168">
            <v>70107390</v>
          </cell>
          <cell r="T168">
            <v>1020227009</v>
          </cell>
          <cell r="V168">
            <v>24</v>
          </cell>
          <cell r="W168" t="str">
            <v>壮年期都市部住民に対する健康づくり支援システム構築のための実証的研究</v>
          </cell>
          <cell r="X168">
            <v>90301126</v>
          </cell>
          <cell r="Y168">
            <v>1022592556</v>
          </cell>
        </row>
        <row r="169">
          <cell r="A169">
            <v>168</v>
          </cell>
          <cell r="B169" t="str">
            <v>研スー1</v>
          </cell>
          <cell r="C169" t="str">
            <v>研究活動スタート支援</v>
          </cell>
          <cell r="D169">
            <v>7203</v>
          </cell>
          <cell r="E169" t="str">
            <v>★</v>
          </cell>
          <cell r="F169" t="str">
            <v>生物系</v>
          </cell>
          <cell r="G169" t="str">
            <v>医歯薬学</v>
          </cell>
          <cell r="H169" t="str">
            <v>内科系臨床医学</v>
          </cell>
          <cell r="I169" t="str">
            <v>循環器内科学</v>
          </cell>
          <cell r="J169" t="str">
            <v>病）病院教員</v>
          </cell>
          <cell r="K169" t="str">
            <v>附属</v>
          </cell>
          <cell r="L169" t="str">
            <v>その他</v>
          </cell>
          <cell r="M169" t="str">
            <v>重永　豊一郎</v>
          </cell>
          <cell r="N169">
            <v>920000</v>
          </cell>
          <cell r="O169">
            <v>276000</v>
          </cell>
          <cell r="P169">
            <v>24000000</v>
          </cell>
          <cell r="Q169">
            <v>22</v>
          </cell>
          <cell r="R169" t="str">
            <v>アンジオテンシン受容体に直接結合する低分子蛋白による心肥大抑制作用についての検討</v>
          </cell>
          <cell r="S169">
            <v>40549903</v>
          </cell>
          <cell r="T169">
            <v>1021890211</v>
          </cell>
          <cell r="V169">
            <v>24</v>
          </cell>
          <cell r="W169" t="str">
            <v>天然変性タンパク質の動的構造と機能制御機構の解明</v>
          </cell>
          <cell r="X169">
            <v>70107390</v>
          </cell>
          <cell r="Y169">
            <v>1020227009</v>
          </cell>
        </row>
        <row r="170">
          <cell r="A170">
            <v>169</v>
          </cell>
          <cell r="B170" t="str">
            <v>研スー2</v>
          </cell>
          <cell r="C170" t="str">
            <v>研究活動スタート支援</v>
          </cell>
          <cell r="D170">
            <v>7205</v>
          </cell>
          <cell r="F170" t="str">
            <v>生物系</v>
          </cell>
          <cell r="G170" t="str">
            <v>医歯薬学</v>
          </cell>
          <cell r="H170" t="str">
            <v>内科系臨床医学</v>
          </cell>
          <cell r="I170" t="str">
            <v>腎臓内科学</v>
          </cell>
          <cell r="J170" t="str">
            <v>研）研究院（福浦）（19-）</v>
          </cell>
          <cell r="K170" t="str">
            <v>福浦</v>
          </cell>
          <cell r="L170" t="str">
            <v>助教</v>
          </cell>
          <cell r="M170" t="str">
            <v>三橋　洋</v>
          </cell>
          <cell r="N170">
            <v>760000</v>
          </cell>
          <cell r="O170">
            <v>228000</v>
          </cell>
          <cell r="P170">
            <v>0</v>
          </cell>
          <cell r="Q170">
            <v>22</v>
          </cell>
          <cell r="R170" t="str">
            <v>食塩感受性高血圧におけるアンジオテンシン受容体結合蛋白の機能的意識についての検討</v>
          </cell>
          <cell r="S170">
            <v>90517020</v>
          </cell>
          <cell r="T170">
            <v>1021890212</v>
          </cell>
          <cell r="V170">
            <v>22</v>
          </cell>
          <cell r="W170" t="str">
            <v>アンジオテンシン受容体に直接結合する低分子蛋白による心肥大抑制作用についての検討</v>
          </cell>
          <cell r="X170">
            <v>40549903</v>
          </cell>
          <cell r="Y170">
            <v>1021890211</v>
          </cell>
        </row>
        <row r="171">
          <cell r="A171">
            <v>170</v>
          </cell>
          <cell r="B171" t="str">
            <v>研スー3</v>
          </cell>
          <cell r="C171" t="str">
            <v>研究活動スタート支援</v>
          </cell>
          <cell r="D171">
            <v>7207</v>
          </cell>
          <cell r="F171" t="str">
            <v>生物系</v>
          </cell>
          <cell r="G171" t="str">
            <v>医歯薬学</v>
          </cell>
          <cell r="H171" t="str">
            <v>内科系臨床医学</v>
          </cell>
          <cell r="I171" t="str">
            <v>代謝学</v>
          </cell>
          <cell r="J171" t="str">
            <v>病）病院教員</v>
          </cell>
          <cell r="K171" t="str">
            <v>附属</v>
          </cell>
          <cell r="L171" t="str">
            <v>助教</v>
          </cell>
          <cell r="M171" t="str">
            <v>中村　昭伸</v>
          </cell>
          <cell r="N171">
            <v>950000</v>
          </cell>
          <cell r="O171">
            <v>285000</v>
          </cell>
          <cell r="P171">
            <v>0</v>
          </cell>
          <cell r="Q171">
            <v>22</v>
          </cell>
          <cell r="R171" t="str">
            <v>膵β細胞量に着目した２型糖尿病の新しい治療戦略</v>
          </cell>
          <cell r="S171">
            <v>79552420</v>
          </cell>
          <cell r="T171">
            <v>1021890213</v>
          </cell>
          <cell r="V171">
            <v>22</v>
          </cell>
          <cell r="W171" t="str">
            <v>食塩感受性高血圧におけるアンジオテンシン受容体結合蛋白の機能的意識についての検討</v>
          </cell>
          <cell r="X171">
            <v>90517020</v>
          </cell>
          <cell r="Y171">
            <v>1021890212</v>
          </cell>
        </row>
        <row r="172">
          <cell r="A172">
            <v>171</v>
          </cell>
          <cell r="B172" t="str">
            <v>研スー4</v>
          </cell>
          <cell r="C172" t="str">
            <v>研究活動スタート支援</v>
          </cell>
          <cell r="D172">
            <v>3703</v>
          </cell>
          <cell r="F172" t="str">
            <v>人文社会系</v>
          </cell>
          <cell r="G172" t="str">
            <v>社会科学</v>
          </cell>
          <cell r="H172" t="str">
            <v>経営学</v>
          </cell>
          <cell r="I172" t="str">
            <v>会計学</v>
          </cell>
          <cell r="J172" t="str">
            <v>研）研究院</v>
          </cell>
          <cell r="K172" t="str">
            <v>国際マネジメント</v>
          </cell>
          <cell r="L172" t="str">
            <v>その他</v>
          </cell>
          <cell r="M172" t="str">
            <v>田中　佳容</v>
          </cell>
          <cell r="N172">
            <v>1160000</v>
          </cell>
          <cell r="O172">
            <v>348000</v>
          </cell>
          <cell r="P172">
            <v>0</v>
          </cell>
          <cell r="Q172">
            <v>23</v>
          </cell>
          <cell r="R172" t="str">
            <v>経営者報酬の開示がコーポレート・ガバナンスに与える影響に関する分析</v>
          </cell>
          <cell r="S172">
            <v>50579886</v>
          </cell>
          <cell r="T172">
            <v>1022830060</v>
          </cell>
          <cell r="V172">
            <v>22</v>
          </cell>
          <cell r="W172" t="str">
            <v>膵β細胞量に着目した２型糖尿病の新しい治療戦略</v>
          </cell>
          <cell r="X172">
            <v>79552420</v>
          </cell>
          <cell r="Y172">
            <v>1021890213</v>
          </cell>
        </row>
        <row r="173">
          <cell r="A173">
            <v>172</v>
          </cell>
          <cell r="B173" t="str">
            <v>研スー5</v>
          </cell>
          <cell r="C173" t="str">
            <v>研究活動スタート支援</v>
          </cell>
          <cell r="D173">
            <v>5804</v>
          </cell>
          <cell r="F173" t="str">
            <v>生物系</v>
          </cell>
          <cell r="G173" t="str">
            <v>生物学</v>
          </cell>
          <cell r="H173" t="str">
            <v>生物科学</v>
          </cell>
          <cell r="I173" t="str">
            <v>分子生物学</v>
          </cell>
          <cell r="J173" t="str">
            <v>研）研究院</v>
          </cell>
          <cell r="K173" t="str">
            <v>医学研究科</v>
          </cell>
          <cell r="L173" t="str">
            <v>その他</v>
          </cell>
          <cell r="M173" t="str">
            <v>泉　奈津子</v>
          </cell>
          <cell r="N173">
            <v>970000</v>
          </cell>
          <cell r="O173">
            <v>291000</v>
          </cell>
          <cell r="P173">
            <v>1020000</v>
          </cell>
          <cell r="Q173">
            <v>23</v>
          </cell>
          <cell r="R173" t="str">
            <v>mRNP精製システムを用いたmiRNA作用機序の解析</v>
          </cell>
          <cell r="S173">
            <v>50579274</v>
          </cell>
          <cell r="T173">
            <v>1022870027</v>
          </cell>
          <cell r="V173">
            <v>23</v>
          </cell>
          <cell r="W173" t="str">
            <v>経営者報酬の開示がコーポレート・ガバナンスに与える影響に関する分析</v>
          </cell>
          <cell r="X173">
            <v>50579886</v>
          </cell>
          <cell r="Y173">
            <v>1022830060</v>
          </cell>
        </row>
        <row r="174">
          <cell r="A174">
            <v>173</v>
          </cell>
          <cell r="B174" t="str">
            <v>研スー6</v>
          </cell>
          <cell r="C174" t="str">
            <v>研究活動スタート支援</v>
          </cell>
          <cell r="D174">
            <v>6912</v>
          </cell>
          <cell r="F174" t="str">
            <v>生物系</v>
          </cell>
          <cell r="G174" t="str">
            <v>医歯薬学</v>
          </cell>
          <cell r="H174" t="str">
            <v>基礎医学</v>
          </cell>
          <cell r="I174" t="str">
            <v>ウイルス学</v>
          </cell>
          <cell r="J174" t="str">
            <v>研）研究院（福浦）（19-）</v>
          </cell>
          <cell r="K174" t="str">
            <v>医学研究科</v>
          </cell>
          <cell r="L174" t="str">
            <v>その他</v>
          </cell>
          <cell r="M174" t="str">
            <v>宮川　敬</v>
          </cell>
          <cell r="N174">
            <v>1260000</v>
          </cell>
          <cell r="O174">
            <v>378000</v>
          </cell>
          <cell r="P174">
            <v>1060000</v>
          </cell>
          <cell r="Q174">
            <v>23</v>
          </cell>
          <cell r="R174" t="str">
            <v>ヒト免疫不全ウイルス蛋白質の翻訳後修飾機構の解明</v>
          </cell>
          <cell r="S174">
            <v>20580046</v>
          </cell>
          <cell r="T174">
            <v>1022890149</v>
          </cell>
          <cell r="V174">
            <v>23</v>
          </cell>
          <cell r="W174" t="str">
            <v>mRNP精製システムを用いたmiRNA作用機序の解析</v>
          </cell>
          <cell r="X174">
            <v>50579274</v>
          </cell>
          <cell r="Y174">
            <v>1022870027</v>
          </cell>
        </row>
        <row r="175">
          <cell r="A175">
            <v>174</v>
          </cell>
          <cell r="B175" t="str">
            <v>研スー7</v>
          </cell>
          <cell r="C175" t="str">
            <v>研究活動スタート支援</v>
          </cell>
          <cell r="D175">
            <v>7205</v>
          </cell>
          <cell r="F175" t="str">
            <v>生物系</v>
          </cell>
          <cell r="G175" t="str">
            <v>医歯薬学</v>
          </cell>
          <cell r="H175" t="str">
            <v>内科系臨床医学</v>
          </cell>
          <cell r="I175" t="str">
            <v>腎臓内科学</v>
          </cell>
          <cell r="J175" t="str">
            <v>病）病院教員</v>
          </cell>
          <cell r="K175" t="str">
            <v>附属病院</v>
          </cell>
          <cell r="L175" t="str">
            <v>助教</v>
          </cell>
          <cell r="M175" t="str">
            <v>涌井　広道</v>
          </cell>
          <cell r="N175">
            <v>1230000</v>
          </cell>
          <cell r="O175">
            <v>369000</v>
          </cell>
          <cell r="P175">
            <v>1160000</v>
          </cell>
          <cell r="Q175">
            <v>23</v>
          </cell>
          <cell r="R175" t="str">
            <v>慢性腎臓病、メタボリック症候群におけるアンジオテンシン受容体結合蛋白の機能的意義</v>
          </cell>
          <cell r="S175">
            <v>10587330</v>
          </cell>
          <cell r="T175">
            <v>1022890150</v>
          </cell>
          <cell r="V175">
            <v>23</v>
          </cell>
          <cell r="W175" t="str">
            <v>ヒト免疫不全ウイルス蛋白質の翻訳後修飾機構の解明</v>
          </cell>
          <cell r="X175">
            <v>20580046</v>
          </cell>
          <cell r="Y175">
            <v>1022890149</v>
          </cell>
        </row>
        <row r="176">
          <cell r="A176">
            <v>175</v>
          </cell>
          <cell r="B176" t="str">
            <v>研スー8</v>
          </cell>
          <cell r="C176" t="str">
            <v>研究活動スタート支援</v>
          </cell>
          <cell r="D176">
            <v>7207</v>
          </cell>
          <cell r="F176" t="str">
            <v>生物系</v>
          </cell>
          <cell r="G176" t="str">
            <v>医歯薬学</v>
          </cell>
          <cell r="H176" t="str">
            <v>内科系臨床医学</v>
          </cell>
          <cell r="I176" t="str">
            <v>代謝学</v>
          </cell>
          <cell r="J176" t="str">
            <v>研）研究院（福浦）（19-）</v>
          </cell>
          <cell r="K176" t="str">
            <v>医学研究科</v>
          </cell>
          <cell r="L176" t="str">
            <v>助教</v>
          </cell>
          <cell r="M176" t="str">
            <v>押川　仁</v>
          </cell>
          <cell r="N176">
            <v>1230000</v>
          </cell>
          <cell r="O176">
            <v>369000</v>
          </cell>
          <cell r="P176">
            <v>1130000</v>
          </cell>
          <cell r="Q176">
            <v>23</v>
          </cell>
          <cell r="R176" t="str">
            <v>インスリンシグナルにおける活性酵素の関与とカベオリンによる制御機構についての研究</v>
          </cell>
          <cell r="S176">
            <v>50381471</v>
          </cell>
          <cell r="T176">
            <v>1022890151</v>
          </cell>
          <cell r="V176">
            <v>23</v>
          </cell>
          <cell r="W176" t="str">
            <v>慢性腎臓病、メタボリック症候群におけるアンジオテンシン受容体結合蛋白の機能的意義</v>
          </cell>
          <cell r="X176">
            <v>10587330</v>
          </cell>
          <cell r="Y176">
            <v>1022890150</v>
          </cell>
        </row>
        <row r="177">
          <cell r="A177">
            <v>176</v>
          </cell>
          <cell r="B177" t="str">
            <v>研スー9</v>
          </cell>
          <cell r="C177" t="str">
            <v>研究活動スタート支援</v>
          </cell>
          <cell r="D177">
            <v>7504</v>
          </cell>
          <cell r="F177" t="str">
            <v>生物系</v>
          </cell>
          <cell r="G177" t="str">
            <v>医歯薬学</v>
          </cell>
          <cell r="H177" t="str">
            <v>看護学</v>
          </cell>
          <cell r="I177" t="str">
            <v>地域・老年看護学</v>
          </cell>
          <cell r="J177" t="str">
            <v>研）研究院（福浦）（19-）</v>
          </cell>
          <cell r="K177" t="str">
            <v>医学研究科</v>
          </cell>
          <cell r="L177" t="str">
            <v>助教</v>
          </cell>
          <cell r="M177" t="str">
            <v>三上　知紀</v>
          </cell>
          <cell r="N177">
            <v>1500000</v>
          </cell>
          <cell r="O177">
            <v>315000</v>
          </cell>
          <cell r="P177">
            <v>1130000</v>
          </cell>
          <cell r="Q177">
            <v>23</v>
          </cell>
          <cell r="R177" t="str">
            <v>生活習慣病ハイリスク者のエンパワメントの発展を促す支援プログラムと評価法の開発</v>
          </cell>
          <cell r="S177">
            <v>80589599</v>
          </cell>
          <cell r="T177">
            <v>1022890152</v>
          </cell>
          <cell r="V177">
            <v>23</v>
          </cell>
          <cell r="W177" t="str">
            <v>インスリンシグナルにおける活性酵素の関与とカベオリンによる制御機構についての研究</v>
          </cell>
          <cell r="X177">
            <v>50381471</v>
          </cell>
          <cell r="Y177">
            <v>1022890151</v>
          </cell>
        </row>
        <row r="178">
          <cell r="A178">
            <v>177</v>
          </cell>
          <cell r="B178" t="str">
            <v>若A-1</v>
          </cell>
          <cell r="C178" t="str">
            <v>若手研究(A)</v>
          </cell>
          <cell r="D178">
            <v>5001</v>
          </cell>
          <cell r="F178" t="str">
            <v>理工系</v>
          </cell>
          <cell r="G178" t="str">
            <v>工学</v>
          </cell>
          <cell r="H178" t="str">
            <v>機械工学</v>
          </cell>
          <cell r="I178" t="str">
            <v>機械材料・材料力学</v>
          </cell>
          <cell r="J178" t="str">
            <v>客）客員教員等</v>
          </cell>
          <cell r="K178" t="str">
            <v>鶴見</v>
          </cell>
          <cell r="L178" t="str">
            <v>客員</v>
          </cell>
          <cell r="M178" t="str">
            <v>尾林　栄治</v>
          </cell>
          <cell r="N178">
            <v>6800000</v>
          </cell>
          <cell r="O178">
            <v>2040000</v>
          </cell>
          <cell r="P178">
            <v>1050000</v>
          </cell>
          <cell r="Q178">
            <v>22</v>
          </cell>
          <cell r="R178" t="str">
            <v>新規抗インフルエンザ薬開発に向けた構造生物学的研究</v>
          </cell>
          <cell r="S178">
            <v>50321740</v>
          </cell>
          <cell r="T178">
            <v>1021689014</v>
          </cell>
          <cell r="V178">
            <v>23</v>
          </cell>
          <cell r="W178" t="str">
            <v>生活習慣病ハイリスク者のエンパワメントの発展を促す支援プログラムと評価法の開発</v>
          </cell>
          <cell r="X178">
            <v>80589599</v>
          </cell>
          <cell r="Y178">
            <v>1022890152</v>
          </cell>
        </row>
        <row r="179">
          <cell r="A179">
            <v>178</v>
          </cell>
          <cell r="B179" t="str">
            <v>若A-2</v>
          </cell>
          <cell r="C179" t="str">
            <v>若手研究(A)</v>
          </cell>
          <cell r="D179">
            <v>1</v>
          </cell>
          <cell r="F179" t="e">
            <v>#N/A</v>
          </cell>
          <cell r="G179" t="e">
            <v>#N/A</v>
          </cell>
          <cell r="H179" t="e">
            <v>#N/A</v>
          </cell>
          <cell r="I179" t="e">
            <v>#N/A</v>
          </cell>
          <cell r="J179" t="str">
            <v>研）研究院（福浦）（19-）</v>
          </cell>
          <cell r="K179" t="str">
            <v>福浦</v>
          </cell>
          <cell r="L179" t="str">
            <v>助教</v>
          </cell>
          <cell r="M179" t="str">
            <v>才津　浩智</v>
          </cell>
          <cell r="N179">
            <v>8200000</v>
          </cell>
          <cell r="O179">
            <v>2460000</v>
          </cell>
          <cell r="P179">
            <v>0</v>
          </cell>
          <cell r="Q179">
            <v>24</v>
          </cell>
          <cell r="R179" t="str">
            <v>乳児期発症の年齢依存性てんかん性脳症における責任遺伝子の単離</v>
          </cell>
          <cell r="S179">
            <v>40402838</v>
          </cell>
          <cell r="T179">
            <v>1022689011</v>
          </cell>
          <cell r="V179">
            <v>22</v>
          </cell>
          <cell r="W179" t="str">
            <v>新規抗インフルエンザ薬開発に向けた構造生物学的研究</v>
          </cell>
          <cell r="X179">
            <v>50321740</v>
          </cell>
          <cell r="Y179">
            <v>1021689014</v>
          </cell>
        </row>
        <row r="180">
          <cell r="A180">
            <v>179</v>
          </cell>
          <cell r="B180" t="str">
            <v>若B-1</v>
          </cell>
          <cell r="C180" t="str">
            <v>若手研究(B)</v>
          </cell>
          <cell r="D180">
            <v>3702</v>
          </cell>
          <cell r="F180" t="str">
            <v>人文社会系</v>
          </cell>
          <cell r="G180" t="str">
            <v>社会科学</v>
          </cell>
          <cell r="H180" t="str">
            <v>経営学</v>
          </cell>
          <cell r="I180" t="str">
            <v>商学</v>
          </cell>
          <cell r="J180" t="str">
            <v>研）研究院</v>
          </cell>
          <cell r="K180" t="str">
            <v>八景</v>
          </cell>
          <cell r="L180" t="str">
            <v>准教授</v>
          </cell>
          <cell r="M180" t="str">
            <v>柴田　典子</v>
          </cell>
          <cell r="N180">
            <v>500000</v>
          </cell>
          <cell r="O180">
            <v>150000</v>
          </cell>
          <cell r="P180">
            <v>5500000</v>
          </cell>
          <cell r="Q180">
            <v>22</v>
          </cell>
          <cell r="R180" t="str">
            <v>自己とブランドの共進化プロセスの探求</v>
          </cell>
          <cell r="S180">
            <v>60347284</v>
          </cell>
          <cell r="T180">
            <v>1019730284</v>
          </cell>
          <cell r="V180">
            <v>24</v>
          </cell>
          <cell r="W180" t="str">
            <v>乳児期発症の年齢依存性てんかん性脳症における責任遺伝子の単離</v>
          </cell>
          <cell r="X180">
            <v>40402838</v>
          </cell>
          <cell r="Y180">
            <v>1022689011</v>
          </cell>
        </row>
        <row r="181">
          <cell r="A181">
            <v>180</v>
          </cell>
          <cell r="B181" t="str">
            <v>若B-2</v>
          </cell>
          <cell r="C181" t="str">
            <v>若手研究(B)</v>
          </cell>
          <cell r="D181">
            <v>3801</v>
          </cell>
          <cell r="F181" t="str">
            <v>人文社会系</v>
          </cell>
          <cell r="G181" t="str">
            <v>社会科学</v>
          </cell>
          <cell r="H181" t="str">
            <v>社会学</v>
          </cell>
          <cell r="I181" t="str">
            <v>社会学</v>
          </cell>
          <cell r="J181" t="str">
            <v>研）研究院</v>
          </cell>
          <cell r="K181" t="str">
            <v>八景</v>
          </cell>
          <cell r="L181" t="str">
            <v>准教授</v>
          </cell>
          <cell r="M181" t="str">
            <v>坪谷　美欧子</v>
          </cell>
          <cell r="N181">
            <v>500000</v>
          </cell>
          <cell r="O181">
            <v>150000</v>
          </cell>
          <cell r="P181">
            <v>0</v>
          </cell>
          <cell r="Q181">
            <v>22</v>
          </cell>
          <cell r="R181" t="str">
            <v>「永続的ソジョナー」中国人によるトランスナショナルな社会的統合の研究</v>
          </cell>
          <cell r="S181">
            <v>80363795</v>
          </cell>
          <cell r="T181">
            <v>1019730335</v>
          </cell>
          <cell r="V181">
            <v>22</v>
          </cell>
          <cell r="W181" t="str">
            <v>自己とブランドの共進化プロセスの探求</v>
          </cell>
          <cell r="X181">
            <v>60347284</v>
          </cell>
          <cell r="Y181">
            <v>1019730284</v>
          </cell>
        </row>
        <row r="182">
          <cell r="A182">
            <v>181</v>
          </cell>
          <cell r="B182" t="str">
            <v>若B-3</v>
          </cell>
          <cell r="C182" t="str">
            <v>若手研究(B)</v>
          </cell>
          <cell r="D182">
            <v>6906</v>
          </cell>
          <cell r="F182" t="str">
            <v>生物系</v>
          </cell>
          <cell r="G182" t="str">
            <v>医歯薬学</v>
          </cell>
          <cell r="H182" t="str">
            <v>基礎医学</v>
          </cell>
          <cell r="I182" t="str">
            <v>病態医化学</v>
          </cell>
          <cell r="J182" t="str">
            <v>研）研究院（福浦）（19-）</v>
          </cell>
          <cell r="K182" t="str">
            <v>福浦</v>
          </cell>
          <cell r="L182" t="str">
            <v>助教</v>
          </cell>
          <cell r="M182" t="str">
            <v>廣瀬　智威</v>
          </cell>
          <cell r="N182">
            <v>1100000</v>
          </cell>
          <cell r="O182">
            <v>330000</v>
          </cell>
          <cell r="P182">
            <v>0</v>
          </cell>
          <cell r="Q182">
            <v>22</v>
          </cell>
          <cell r="R182" t="str">
            <v>細胞極性制御因子による系球体疾患関連蛋白質の機能制御の解析</v>
          </cell>
          <cell r="S182">
            <v>20381668</v>
          </cell>
          <cell r="T182">
            <v>1020790261</v>
          </cell>
          <cell r="V182">
            <v>22</v>
          </cell>
          <cell r="W182" t="str">
            <v>「永続的ソジョナー」中国人によるトランスナショナルな社会的統合の研究</v>
          </cell>
          <cell r="X182">
            <v>80363795</v>
          </cell>
          <cell r="Y182">
            <v>1019730335</v>
          </cell>
        </row>
        <row r="183">
          <cell r="A183">
            <v>182</v>
          </cell>
          <cell r="B183" t="str">
            <v>若B-4</v>
          </cell>
          <cell r="C183" t="str">
            <v>若手研究(B)</v>
          </cell>
          <cell r="D183">
            <v>7215</v>
          </cell>
          <cell r="F183" t="str">
            <v>生物系</v>
          </cell>
          <cell r="G183" t="str">
            <v>医歯薬学</v>
          </cell>
          <cell r="H183" t="str">
            <v>内科系臨床医学</v>
          </cell>
          <cell r="I183" t="str">
            <v>精神神経科学</v>
          </cell>
          <cell r="J183" t="str">
            <v>客)客員教員等(福浦)(19-)</v>
          </cell>
          <cell r="K183" t="str">
            <v>福浦</v>
          </cell>
          <cell r="L183" t="str">
            <v>その他</v>
          </cell>
          <cell r="M183" t="str">
            <v>岸田　郁子</v>
          </cell>
          <cell r="N183">
            <v>900000</v>
          </cell>
          <cell r="O183">
            <v>270000</v>
          </cell>
          <cell r="P183">
            <v>0</v>
          </cell>
          <cell r="Q183">
            <v>22</v>
          </cell>
          <cell r="R183" t="str">
            <v>精神疾患患者におけるメタボリックシンドロームの病態調査と発症危険因子研究</v>
          </cell>
          <cell r="S183">
            <v>60464533</v>
          </cell>
          <cell r="T183">
            <v>1020790853</v>
          </cell>
          <cell r="V183">
            <v>22</v>
          </cell>
          <cell r="W183" t="str">
            <v>細胞極性制御因子による系球体疾患関連蛋白質の機能制御の解析</v>
          </cell>
          <cell r="X183">
            <v>20381668</v>
          </cell>
          <cell r="Y183">
            <v>1020790261</v>
          </cell>
        </row>
        <row r="184">
          <cell r="A184">
            <v>183</v>
          </cell>
          <cell r="B184" t="str">
            <v>若B-5</v>
          </cell>
          <cell r="C184" t="str">
            <v>若手研究(B)</v>
          </cell>
          <cell r="D184">
            <v>7308</v>
          </cell>
          <cell r="F184" t="str">
            <v>生物系</v>
          </cell>
          <cell r="G184" t="str">
            <v>医歯薬学</v>
          </cell>
          <cell r="H184" t="str">
            <v>外科系臨床医学</v>
          </cell>
          <cell r="I184" t="str">
            <v>産婦人科学</v>
          </cell>
          <cell r="J184" t="str">
            <v>客)客員教員等(福浦)(19-)</v>
          </cell>
          <cell r="K184" t="str">
            <v>福浦</v>
          </cell>
          <cell r="L184" t="str">
            <v>その他</v>
          </cell>
          <cell r="M184" t="str">
            <v>小川　幸</v>
          </cell>
          <cell r="N184">
            <v>800000</v>
          </cell>
          <cell r="O184">
            <v>240000</v>
          </cell>
          <cell r="P184">
            <v>0</v>
          </cell>
          <cell r="Q184">
            <v>22</v>
          </cell>
          <cell r="R184" t="str">
            <v>妊娠高血圧腎症とＰｌａｃｅｎｔａｌ　Ｐｒｏｔｅｉｎ　５（ＰＰ５）の関連の検討</v>
          </cell>
          <cell r="S184">
            <v>60448660</v>
          </cell>
          <cell r="T184">
            <v>1020791156</v>
          </cell>
          <cell r="V184">
            <v>22</v>
          </cell>
          <cell r="W184" t="str">
            <v>精神疾患患者におけるメタボリックシンドロームの病態調査と発症危険因子研究</v>
          </cell>
          <cell r="X184">
            <v>60464533</v>
          </cell>
          <cell r="Y184">
            <v>1020790853</v>
          </cell>
        </row>
        <row r="185">
          <cell r="A185">
            <v>184</v>
          </cell>
          <cell r="B185" t="str">
            <v>若B-6</v>
          </cell>
          <cell r="C185" t="str">
            <v>若手研究(B)</v>
          </cell>
          <cell r="D185">
            <v>1103</v>
          </cell>
          <cell r="F185" t="str">
            <v>総合・新領域系</v>
          </cell>
          <cell r="G185" t="str">
            <v>総合領域</v>
          </cell>
          <cell r="H185" t="str">
            <v>神経科学</v>
          </cell>
          <cell r="I185" t="str">
            <v>神経化学・神経薬理学</v>
          </cell>
          <cell r="J185" t="str">
            <v>研）研究院（福浦）（19-）</v>
          </cell>
          <cell r="K185" t="str">
            <v>福浦</v>
          </cell>
          <cell r="L185" t="str">
            <v>助教</v>
          </cell>
          <cell r="M185" t="str">
            <v>山下　直也</v>
          </cell>
          <cell r="N185">
            <v>800000</v>
          </cell>
          <cell r="O185">
            <v>240000</v>
          </cell>
          <cell r="P185">
            <v>0</v>
          </cell>
          <cell r="Q185">
            <v>23</v>
          </cell>
          <cell r="R185" t="str">
            <v>Ｓｅｍａｐｈｏｒｉｎ3Ａシグナルの細胞内伝播機構の解明</v>
          </cell>
          <cell r="S185">
            <v>40508792</v>
          </cell>
          <cell r="T185">
            <v>1021700411</v>
          </cell>
          <cell r="V185">
            <v>22</v>
          </cell>
          <cell r="W185" t="str">
            <v>妊娠高血圧腎症とＰｌａｃｅｎｔａｌ　Ｐｒｏｔｅｉｎ　５（ＰＰ５）の関連の検討</v>
          </cell>
          <cell r="X185">
            <v>60448660</v>
          </cell>
          <cell r="Y185">
            <v>1020791156</v>
          </cell>
        </row>
        <row r="186">
          <cell r="A186">
            <v>185</v>
          </cell>
          <cell r="B186" t="str">
            <v>若B-7</v>
          </cell>
          <cell r="C186" t="str">
            <v>若手研究(B)</v>
          </cell>
          <cell r="D186">
            <v>1103</v>
          </cell>
          <cell r="F186" t="str">
            <v>総合・新領域系</v>
          </cell>
          <cell r="G186" t="str">
            <v>総合領域</v>
          </cell>
          <cell r="H186" t="str">
            <v>神経科学</v>
          </cell>
          <cell r="I186" t="str">
            <v>神経化学・神経薬理学</v>
          </cell>
          <cell r="J186" t="str">
            <v>研）研究院（福浦）（19-）</v>
          </cell>
          <cell r="K186" t="str">
            <v>福浦</v>
          </cell>
          <cell r="L186" t="str">
            <v>助教</v>
          </cell>
          <cell r="M186" t="str">
            <v>竹本　研</v>
          </cell>
          <cell r="N186">
            <v>1400000</v>
          </cell>
          <cell r="O186">
            <v>420000</v>
          </cell>
          <cell r="P186">
            <v>500000</v>
          </cell>
          <cell r="Q186">
            <v>22</v>
          </cell>
          <cell r="R186" t="str">
            <v>光制御によるＡＭＰＡ受容体機能破壊技術の開発</v>
          </cell>
          <cell r="S186">
            <v>80466432</v>
          </cell>
          <cell r="T186">
            <v>1021700412</v>
          </cell>
          <cell r="V186">
            <v>23</v>
          </cell>
          <cell r="W186" t="str">
            <v>Ｓｅｍａｐｈｏｒｉｎ3Ａシグナルの細胞内伝播機構の解明</v>
          </cell>
          <cell r="X186">
            <v>40508792</v>
          </cell>
          <cell r="Y186">
            <v>1021700411</v>
          </cell>
        </row>
        <row r="187">
          <cell r="A187">
            <v>186</v>
          </cell>
          <cell r="B187" t="str">
            <v>若B-8</v>
          </cell>
          <cell r="C187" t="str">
            <v>若手研究(B)</v>
          </cell>
          <cell r="D187">
            <v>1303</v>
          </cell>
          <cell r="F187" t="str">
            <v>総合・新領域系</v>
          </cell>
          <cell r="G187" t="str">
            <v>総合領域</v>
          </cell>
          <cell r="H187" t="str">
            <v>人間医工学</v>
          </cell>
          <cell r="I187" t="str">
            <v>リハビリテーション科学・福祉工学</v>
          </cell>
          <cell r="J187" t="str">
            <v>病）病院教員</v>
          </cell>
          <cell r="K187" t="str">
            <v>センター病院</v>
          </cell>
          <cell r="L187" t="str">
            <v>助教</v>
          </cell>
          <cell r="M187" t="str">
            <v>若林　秀隆</v>
          </cell>
          <cell r="N187">
            <v>600000</v>
          </cell>
          <cell r="O187">
            <v>180000</v>
          </cell>
          <cell r="P187">
            <v>0</v>
          </cell>
          <cell r="Q187">
            <v>23</v>
          </cell>
          <cell r="R187" t="str">
            <v>栄養評価による廃用症候群のリスク管理と機能訓練プログラム</v>
          </cell>
          <cell r="S187">
            <v>80508797</v>
          </cell>
          <cell r="T187">
            <v>1021700546</v>
          </cell>
          <cell r="V187">
            <v>22</v>
          </cell>
          <cell r="W187" t="str">
            <v>光制御によるＡＭＰＡ受容体機能破壊技術の開発</v>
          </cell>
          <cell r="X187">
            <v>80466432</v>
          </cell>
          <cell r="Y187">
            <v>1021700412</v>
          </cell>
        </row>
        <row r="188">
          <cell r="A188">
            <v>187</v>
          </cell>
          <cell r="B188" t="str">
            <v>若B-9</v>
          </cell>
          <cell r="C188" t="str">
            <v>若手研究(B)</v>
          </cell>
          <cell r="D188">
            <v>3607</v>
          </cell>
          <cell r="F188" t="str">
            <v>人文社会系</v>
          </cell>
          <cell r="G188" t="str">
            <v>社会科学</v>
          </cell>
          <cell r="H188" t="str">
            <v>経済学</v>
          </cell>
          <cell r="I188" t="str">
            <v>経済史</v>
          </cell>
          <cell r="J188" t="str">
            <v>研）研究院</v>
          </cell>
          <cell r="K188" t="str">
            <v>八景</v>
          </cell>
          <cell r="L188" t="str">
            <v>准教授</v>
          </cell>
          <cell r="M188" t="str">
            <v>柿崎　一郎</v>
          </cell>
          <cell r="N188">
            <v>1000000</v>
          </cell>
          <cell r="O188">
            <v>300000</v>
          </cell>
          <cell r="P188">
            <v>600000</v>
          </cell>
          <cell r="Q188">
            <v>23</v>
          </cell>
          <cell r="R188" t="str">
            <v>バンコクの都市交通の史的展開に関する研究</v>
          </cell>
          <cell r="S188">
            <v>315821</v>
          </cell>
          <cell r="T188">
            <v>1021730276</v>
          </cell>
          <cell r="V188">
            <v>23</v>
          </cell>
          <cell r="W188" t="str">
            <v>栄養評価による廃用症候群のリスク管理と機能訓練プログラム</v>
          </cell>
          <cell r="X188">
            <v>80508797</v>
          </cell>
          <cell r="Y188">
            <v>1021700546</v>
          </cell>
        </row>
        <row r="189">
          <cell r="A189">
            <v>188</v>
          </cell>
          <cell r="B189" t="str">
            <v>若B-10</v>
          </cell>
          <cell r="C189" t="str">
            <v>若手研究(B)</v>
          </cell>
          <cell r="D189">
            <v>5001</v>
          </cell>
          <cell r="F189" t="str">
            <v>理工系</v>
          </cell>
          <cell r="G189" t="str">
            <v>工学</v>
          </cell>
          <cell r="H189" t="str">
            <v>機械工学</v>
          </cell>
          <cell r="I189" t="str">
            <v>機械材料・材料力学</v>
          </cell>
          <cell r="J189" t="str">
            <v>研）研究院</v>
          </cell>
          <cell r="K189" t="str">
            <v>八景</v>
          </cell>
          <cell r="L189" t="str">
            <v>助教</v>
          </cell>
          <cell r="M189" t="str">
            <v>沓名　伸介</v>
          </cell>
          <cell r="N189">
            <v>400000</v>
          </cell>
          <cell r="O189">
            <v>120000</v>
          </cell>
          <cell r="P189">
            <v>1100000</v>
          </cell>
          <cell r="Q189">
            <v>22</v>
          </cell>
          <cell r="R189" t="str">
            <v>概日時計タンパク質のプロクロロコッカスのホモログ研究</v>
          </cell>
          <cell r="S189">
            <v>30315824</v>
          </cell>
          <cell r="T189">
            <v>1021770008</v>
          </cell>
          <cell r="V189">
            <v>23</v>
          </cell>
          <cell r="W189" t="str">
            <v>バンコクの都市交通の史的展開に関する研究</v>
          </cell>
          <cell r="X189">
            <v>315821</v>
          </cell>
          <cell r="Y189">
            <v>1021730276</v>
          </cell>
        </row>
        <row r="190">
          <cell r="A190">
            <v>189</v>
          </cell>
          <cell r="B190" t="str">
            <v>若B-11</v>
          </cell>
          <cell r="C190" t="str">
            <v>若手研究(B)</v>
          </cell>
          <cell r="D190">
            <v>5001</v>
          </cell>
          <cell r="F190" t="str">
            <v>理工系</v>
          </cell>
          <cell r="G190" t="str">
            <v>工学</v>
          </cell>
          <cell r="H190" t="str">
            <v>機械工学</v>
          </cell>
          <cell r="I190" t="str">
            <v>機械材料・材料力学</v>
          </cell>
          <cell r="J190" t="str">
            <v>客）客員教員等</v>
          </cell>
          <cell r="K190" t="str">
            <v>鶴見</v>
          </cell>
          <cell r="L190" t="str">
            <v>その他</v>
          </cell>
          <cell r="M190" t="str">
            <v>奥田　昌彦</v>
          </cell>
          <cell r="N190">
            <v>1000000</v>
          </cell>
          <cell r="O190">
            <v>300000</v>
          </cell>
          <cell r="P190">
            <v>0</v>
          </cell>
          <cell r="Q190">
            <v>22</v>
          </cell>
          <cell r="R190" t="str">
            <v>ヒト基本転写因子ＴＦＩＩＥの完全長複合体のＮＭＲ法による立体構造解析</v>
          </cell>
          <cell r="S190">
            <v>60448686</v>
          </cell>
          <cell r="T190">
            <v>1021770121</v>
          </cell>
          <cell r="V190">
            <v>22</v>
          </cell>
          <cell r="W190" t="str">
            <v>概日時計タンパク質のプロクロロコッカスのホモログ研究</v>
          </cell>
          <cell r="X190">
            <v>30315824</v>
          </cell>
          <cell r="Y190">
            <v>1021770008</v>
          </cell>
        </row>
        <row r="191">
          <cell r="A191">
            <v>190</v>
          </cell>
          <cell r="B191" t="str">
            <v>若B-12</v>
          </cell>
          <cell r="C191" t="str">
            <v>若手研究(B)</v>
          </cell>
          <cell r="D191">
            <v>5001</v>
          </cell>
          <cell r="F191" t="str">
            <v>理工系</v>
          </cell>
          <cell r="G191" t="str">
            <v>工学</v>
          </cell>
          <cell r="H191" t="str">
            <v>機械工学</v>
          </cell>
          <cell r="I191" t="str">
            <v>機械材料・材料力学</v>
          </cell>
          <cell r="J191" t="str">
            <v>研）研究院</v>
          </cell>
          <cell r="K191" t="str">
            <v>鶴見</v>
          </cell>
          <cell r="L191" t="str">
            <v>助教</v>
          </cell>
          <cell r="M191" t="str">
            <v>笠原　浩司</v>
          </cell>
          <cell r="N191">
            <v>1500000</v>
          </cell>
          <cell r="O191">
            <v>450000</v>
          </cell>
          <cell r="P191">
            <v>0</v>
          </cell>
          <cell r="Q191">
            <v>22</v>
          </cell>
          <cell r="R191" t="str">
            <v>出芽酵素リボソームタンパク質遺伝子の転写制御機構の解明</v>
          </cell>
          <cell r="S191">
            <v>40304159</v>
          </cell>
          <cell r="T191">
            <v>1021770189</v>
          </cell>
          <cell r="V191">
            <v>22</v>
          </cell>
          <cell r="W191" t="str">
            <v>ヒト基本転写因子ＴＦＩＩＥの完全長複合体のＮＭＲ法による立体構造解析</v>
          </cell>
          <cell r="X191">
            <v>60448686</v>
          </cell>
          <cell r="Y191">
            <v>1021770121</v>
          </cell>
        </row>
        <row r="192">
          <cell r="A192">
            <v>191</v>
          </cell>
          <cell r="B192" t="str">
            <v>若B-13</v>
          </cell>
          <cell r="C192" t="str">
            <v>若手研究(B)</v>
          </cell>
          <cell r="D192">
            <v>5002</v>
          </cell>
          <cell r="F192" t="str">
            <v>理工系</v>
          </cell>
          <cell r="G192" t="str">
            <v>工学</v>
          </cell>
          <cell r="H192" t="str">
            <v>機械工学</v>
          </cell>
          <cell r="I192" t="str">
            <v>生産工学・加工学</v>
          </cell>
          <cell r="J192" t="str">
            <v>客)客員教員等(福浦)(19-)</v>
          </cell>
          <cell r="K192" t="str">
            <v>福浦</v>
          </cell>
          <cell r="L192" t="str">
            <v>その他</v>
          </cell>
          <cell r="M192" t="str">
            <v>林　健二</v>
          </cell>
          <cell r="N192">
            <v>1700000</v>
          </cell>
          <cell r="O192">
            <v>510000</v>
          </cell>
          <cell r="P192">
            <v>0</v>
          </cell>
          <cell r="Q192">
            <v>22</v>
          </cell>
          <cell r="R192" t="str">
            <v>ＰＡＲ-aＰＫＣによるmＲＮＡの局在化と翻訳制御機構の解明</v>
          </cell>
          <cell r="S192">
            <v>50512349</v>
          </cell>
          <cell r="T192">
            <v>1021770190</v>
          </cell>
          <cell r="V192">
            <v>22</v>
          </cell>
          <cell r="W192" t="str">
            <v>出芽酵素リボソームタンパク質遺伝子の転写制御機構の解明</v>
          </cell>
          <cell r="X192">
            <v>40304159</v>
          </cell>
          <cell r="Y192">
            <v>1021770189</v>
          </cell>
        </row>
        <row r="193">
          <cell r="A193">
            <v>192</v>
          </cell>
          <cell r="B193" t="str">
            <v>若B-14</v>
          </cell>
          <cell r="C193" t="str">
            <v>若手研究(B)</v>
          </cell>
          <cell r="D193">
            <v>5001</v>
          </cell>
          <cell r="F193" t="str">
            <v>理工系</v>
          </cell>
          <cell r="G193" t="str">
            <v>工学</v>
          </cell>
          <cell r="H193" t="str">
            <v>機械工学</v>
          </cell>
          <cell r="I193" t="str">
            <v>機械材料・材料力学</v>
          </cell>
          <cell r="J193" t="str">
            <v>客）客員教員等</v>
          </cell>
          <cell r="K193" t="str">
            <v>木原生物学研究所</v>
          </cell>
          <cell r="L193" t="str">
            <v>その他</v>
          </cell>
          <cell r="M193" t="str">
            <v>関　光</v>
          </cell>
          <cell r="N193">
            <v>1100000</v>
          </cell>
          <cell r="O193">
            <v>330000</v>
          </cell>
          <cell r="P193">
            <v>0</v>
          </cell>
          <cell r="Q193">
            <v>22</v>
          </cell>
          <cell r="R193" t="str">
            <v>組み換え酵母を用いたトリテルペノイドライブラリー創製研究</v>
          </cell>
          <cell r="S193">
            <v>30392004</v>
          </cell>
          <cell r="T193">
            <v>1021780100</v>
          </cell>
          <cell r="V193">
            <v>22</v>
          </cell>
          <cell r="W193" t="str">
            <v>ＰＡＲ-aＰＫＣによるmＲＮＡの局在化と翻訳制御機構の解明</v>
          </cell>
          <cell r="X193">
            <v>50512349</v>
          </cell>
          <cell r="Y193">
            <v>1021770190</v>
          </cell>
        </row>
        <row r="194">
          <cell r="A194">
            <v>193</v>
          </cell>
          <cell r="B194" t="str">
            <v>若B-15</v>
          </cell>
          <cell r="C194" t="str">
            <v>若手研究(B)</v>
          </cell>
          <cell r="D194">
            <v>5001</v>
          </cell>
          <cell r="F194" t="str">
            <v>理工系</v>
          </cell>
          <cell r="G194" t="str">
            <v>工学</v>
          </cell>
          <cell r="H194" t="str">
            <v>機械工学</v>
          </cell>
          <cell r="I194" t="str">
            <v>機械材料・材料力学</v>
          </cell>
          <cell r="J194" t="str">
            <v>客)客員教員等(福浦)(19-)</v>
          </cell>
          <cell r="K194" t="str">
            <v>福浦</v>
          </cell>
          <cell r="L194" t="str">
            <v>その他</v>
          </cell>
          <cell r="M194" t="str">
            <v>黒谷　玲子</v>
          </cell>
          <cell r="N194">
            <v>1000000</v>
          </cell>
          <cell r="O194">
            <v>300000</v>
          </cell>
          <cell r="P194">
            <v>0</v>
          </cell>
          <cell r="Q194">
            <v>23</v>
          </cell>
          <cell r="R194" t="str">
            <v>肺における新規サーファクタントＳＣＧＢ３Ａ２の線維化抑制機序の解明</v>
          </cell>
          <cell r="S194">
            <v>453043</v>
          </cell>
          <cell r="T194">
            <v>1021790207</v>
          </cell>
          <cell r="V194">
            <v>22</v>
          </cell>
          <cell r="W194" t="str">
            <v>組み換え酵母を用いたトリテルペノイドライブラリー創製研究</v>
          </cell>
          <cell r="X194">
            <v>30392004</v>
          </cell>
          <cell r="Y194">
            <v>1021780100</v>
          </cell>
        </row>
        <row r="195">
          <cell r="A195">
            <v>194</v>
          </cell>
          <cell r="B195" t="str">
            <v>若B-16</v>
          </cell>
          <cell r="C195" t="str">
            <v>若手研究(B)</v>
          </cell>
          <cell r="D195">
            <v>6902</v>
          </cell>
          <cell r="F195" t="str">
            <v>生物系</v>
          </cell>
          <cell r="G195" t="str">
            <v>医歯薬学</v>
          </cell>
          <cell r="H195" t="str">
            <v>基礎医学</v>
          </cell>
          <cell r="I195" t="str">
            <v>生理学一般</v>
          </cell>
          <cell r="J195" t="str">
            <v>その他</v>
          </cell>
          <cell r="K195" t="str">
            <v>福浦</v>
          </cell>
          <cell r="L195" t="str">
            <v>その他</v>
          </cell>
          <cell r="M195" t="str">
            <v>鈴木　さやか</v>
          </cell>
          <cell r="N195">
            <v>1500000</v>
          </cell>
          <cell r="O195">
            <v>450000</v>
          </cell>
          <cell r="P195">
            <v>1000000</v>
          </cell>
          <cell r="Q195">
            <v>22</v>
          </cell>
          <cell r="R195" t="str">
            <v>脳神経細胞におけるｃAMPの新規標的分子Epacのアポトーシス誘導作用の検証</v>
          </cell>
          <cell r="S195">
            <v>20521545</v>
          </cell>
          <cell r="T195">
            <v>21790208</v>
          </cell>
          <cell r="V195">
            <v>23</v>
          </cell>
          <cell r="W195" t="str">
            <v>肺における新規サーファクタントＳＣＧＢ３Ａ２の線維化抑制機序の解明</v>
          </cell>
          <cell r="X195">
            <v>453043</v>
          </cell>
          <cell r="Y195">
            <v>1021790207</v>
          </cell>
        </row>
        <row r="196">
          <cell r="A196">
            <v>195</v>
          </cell>
          <cell r="B196" t="str">
            <v>若B-17</v>
          </cell>
          <cell r="C196" t="str">
            <v>若手研究(B)</v>
          </cell>
          <cell r="D196">
            <v>6903</v>
          </cell>
          <cell r="F196" t="str">
            <v>生物系</v>
          </cell>
          <cell r="G196" t="str">
            <v>医歯薬学</v>
          </cell>
          <cell r="H196" t="str">
            <v>基礎医学</v>
          </cell>
          <cell r="I196" t="str">
            <v>環境生理学（含体力医学・栄養生理学）</v>
          </cell>
          <cell r="J196" t="str">
            <v>客）客員教員等</v>
          </cell>
          <cell r="K196" t="str">
            <v>木原生物学研究所</v>
          </cell>
          <cell r="L196" t="str">
            <v>その他</v>
          </cell>
          <cell r="M196" t="str">
            <v>吉田　雄介</v>
          </cell>
          <cell r="N196">
            <v>500000</v>
          </cell>
          <cell r="O196">
            <v>150000</v>
          </cell>
          <cell r="P196">
            <v>0</v>
          </cell>
          <cell r="Q196">
            <v>22</v>
          </cell>
          <cell r="R196" t="str">
            <v>細胞内活性酸素振動による概日性リズム安定化機構の解明</v>
          </cell>
          <cell r="S196">
            <v>20381593</v>
          </cell>
          <cell r="T196">
            <v>1021790227</v>
          </cell>
          <cell r="V196">
            <v>22</v>
          </cell>
          <cell r="W196" t="str">
            <v>脳神経細胞におけるｃAMPの新規標的分子Epacのアポトーシス誘導作用の検証</v>
          </cell>
          <cell r="X196">
            <v>20521545</v>
          </cell>
          <cell r="Y196">
            <v>21790208</v>
          </cell>
        </row>
        <row r="197">
          <cell r="A197">
            <v>196</v>
          </cell>
          <cell r="B197" t="str">
            <v>若B-18</v>
          </cell>
          <cell r="C197" t="str">
            <v>若手研究(B)</v>
          </cell>
          <cell r="D197">
            <v>6905</v>
          </cell>
          <cell r="F197" t="str">
            <v>生物系</v>
          </cell>
          <cell r="G197" t="str">
            <v>医歯薬学</v>
          </cell>
          <cell r="H197" t="str">
            <v>基礎医学</v>
          </cell>
          <cell r="I197" t="str">
            <v>医化学一般</v>
          </cell>
          <cell r="J197" t="str">
            <v>客)客員教員等(福浦)(19-)</v>
          </cell>
          <cell r="K197" t="str">
            <v>福浦</v>
          </cell>
          <cell r="L197" t="str">
            <v>その他</v>
          </cell>
          <cell r="M197" t="str">
            <v>山下　暁朗</v>
          </cell>
          <cell r="N197">
            <v>1400000</v>
          </cell>
          <cell r="O197">
            <v>420000</v>
          </cell>
          <cell r="P197">
            <v>0</v>
          </cell>
          <cell r="Q197">
            <v>22</v>
          </cell>
          <cell r="R197" t="str">
            <v>遺伝子ノックインによる体細胞内在性ｍＲＮＰ複合体動態の解析</v>
          </cell>
          <cell r="S197">
            <v>20405020</v>
          </cell>
          <cell r="T197">
            <v>1021790289</v>
          </cell>
          <cell r="V197">
            <v>22</v>
          </cell>
          <cell r="W197" t="str">
            <v>細胞内活性酸素振動による概日性リズム安定化機構の解明</v>
          </cell>
          <cell r="X197">
            <v>20381593</v>
          </cell>
          <cell r="Y197">
            <v>1021790227</v>
          </cell>
        </row>
        <row r="198">
          <cell r="A198">
            <v>197</v>
          </cell>
          <cell r="B198" t="str">
            <v>若B-19</v>
          </cell>
          <cell r="C198" t="str">
            <v>若手研究(B)</v>
          </cell>
          <cell r="D198">
            <v>6906</v>
          </cell>
          <cell r="F198" t="str">
            <v>生物系</v>
          </cell>
          <cell r="G198" t="str">
            <v>医歯薬学</v>
          </cell>
          <cell r="H198" t="str">
            <v>基礎医学</v>
          </cell>
          <cell r="I198" t="str">
            <v>病態医化学</v>
          </cell>
          <cell r="J198" t="str">
            <v>研）研究院（福浦）（19-）</v>
          </cell>
          <cell r="K198" t="str">
            <v>福浦</v>
          </cell>
          <cell r="L198" t="str">
            <v>助教</v>
          </cell>
          <cell r="M198" t="str">
            <v>奥寺　康司</v>
          </cell>
          <cell r="N198">
            <v>1200000</v>
          </cell>
          <cell r="O198">
            <v>360000</v>
          </cell>
          <cell r="P198">
            <v>0</v>
          </cell>
          <cell r="Q198">
            <v>22</v>
          </cell>
          <cell r="R198" t="str">
            <v>がん細胞の異型性の分子基盤（ＦＸＹＤ３の発現低下とミスセンス変異の関与）</v>
          </cell>
          <cell r="S198">
            <v>10326027</v>
          </cell>
          <cell r="T198">
            <v>1021790325</v>
          </cell>
          <cell r="V198">
            <v>22</v>
          </cell>
          <cell r="W198" t="str">
            <v>遺伝子ノックインによる体細胞内在性ｍＲＮＰ複合体動態の解析</v>
          </cell>
          <cell r="X198">
            <v>20405020</v>
          </cell>
          <cell r="Y198">
            <v>1021790289</v>
          </cell>
        </row>
        <row r="199">
          <cell r="A199">
            <v>198</v>
          </cell>
          <cell r="B199" t="str">
            <v>若B-20</v>
          </cell>
          <cell r="C199" t="str">
            <v>若手研究(B)</v>
          </cell>
          <cell r="D199">
            <v>6907</v>
          </cell>
          <cell r="F199" t="str">
            <v>生物系</v>
          </cell>
          <cell r="G199" t="str">
            <v>医歯薬学</v>
          </cell>
          <cell r="H199" t="str">
            <v>基礎医学</v>
          </cell>
          <cell r="I199" t="str">
            <v>人類遺伝学</v>
          </cell>
          <cell r="J199" t="str">
            <v>研）研究院（福浦）（19-）</v>
          </cell>
          <cell r="K199" t="str">
            <v>福浦</v>
          </cell>
          <cell r="L199" t="str">
            <v>助教</v>
          </cell>
          <cell r="M199" t="str">
            <v>三宅　紀子</v>
          </cell>
          <cell r="N199">
            <v>1600000</v>
          </cell>
          <cell r="O199">
            <v>480000</v>
          </cell>
          <cell r="P199">
            <v>0</v>
          </cell>
          <cell r="Q199">
            <v>22</v>
          </cell>
          <cell r="R199" t="str">
            <v>新型エーラス・ダンロス症候群の疾患責任遺伝子の単離研究</v>
          </cell>
          <cell r="S199">
            <v>40523494</v>
          </cell>
          <cell r="T199">
            <v>1021790341</v>
          </cell>
          <cell r="V199">
            <v>22</v>
          </cell>
          <cell r="W199" t="str">
            <v>がん細胞の異型性の分子基盤（ＦＸＹＤ３の発現低下とミスセンス変異の関与）</v>
          </cell>
          <cell r="X199">
            <v>10326027</v>
          </cell>
          <cell r="Y199">
            <v>1021790325</v>
          </cell>
        </row>
        <row r="200">
          <cell r="A200">
            <v>199</v>
          </cell>
          <cell r="B200" t="str">
            <v>若B-21</v>
          </cell>
          <cell r="C200" t="str">
            <v>若手研究(B)</v>
          </cell>
          <cell r="D200">
            <v>7202</v>
          </cell>
          <cell r="F200" t="str">
            <v>生物系</v>
          </cell>
          <cell r="G200" t="str">
            <v>医歯薬学</v>
          </cell>
          <cell r="H200" t="str">
            <v>内科系臨床医学</v>
          </cell>
          <cell r="I200" t="str">
            <v>消化器内科学</v>
          </cell>
          <cell r="J200" t="str">
            <v>附）診療科</v>
          </cell>
          <cell r="K200" t="str">
            <v>附属</v>
          </cell>
          <cell r="L200" t="str">
            <v>助教</v>
          </cell>
          <cell r="M200" t="str">
            <v>高橋　宏和</v>
          </cell>
          <cell r="N200">
            <v>1600000</v>
          </cell>
          <cell r="O200">
            <v>480000</v>
          </cell>
          <cell r="P200">
            <v>0</v>
          </cell>
          <cell r="Q200">
            <v>22</v>
          </cell>
          <cell r="R200" t="str">
            <v>大腸発癌におけるアディポネクチンおよびインスリン抵抗性改善薬の作用解析</v>
          </cell>
          <cell r="S200">
            <v>70438159</v>
          </cell>
          <cell r="T200">
            <v>1021790679</v>
          </cell>
          <cell r="V200">
            <v>22</v>
          </cell>
          <cell r="W200" t="str">
            <v>新型エーラス・ダンロス症候群の疾患責任遺伝子の単離研究</v>
          </cell>
          <cell r="X200">
            <v>40523494</v>
          </cell>
          <cell r="Y200">
            <v>1021790341</v>
          </cell>
        </row>
        <row r="201">
          <cell r="A201">
            <v>200</v>
          </cell>
          <cell r="B201" t="str">
            <v>若B-22</v>
          </cell>
          <cell r="C201" t="str">
            <v>若手研究(B)</v>
          </cell>
          <cell r="D201">
            <v>7203</v>
          </cell>
          <cell r="F201" t="str">
            <v>生物系</v>
          </cell>
          <cell r="G201" t="str">
            <v>医歯薬学</v>
          </cell>
          <cell r="H201" t="str">
            <v>内科系臨床医学</v>
          </cell>
          <cell r="I201" t="str">
            <v>循環器内科学</v>
          </cell>
          <cell r="J201" t="str">
            <v>研）研究院（福浦）（19-）</v>
          </cell>
          <cell r="K201" t="str">
            <v>福浦</v>
          </cell>
          <cell r="L201" t="str">
            <v>助教</v>
          </cell>
          <cell r="M201" t="str">
            <v>藤田　孝之</v>
          </cell>
          <cell r="N201">
            <v>1000000</v>
          </cell>
          <cell r="O201">
            <v>300000</v>
          </cell>
          <cell r="P201">
            <v>0</v>
          </cell>
          <cell r="Q201">
            <v>22</v>
          </cell>
          <cell r="R201" t="str">
            <v>新たなｐ５３機能制御タンパク”Ｆｏｒｔilin"を介した心疾患制御の可能性</v>
          </cell>
          <cell r="S201">
            <v>40468202</v>
          </cell>
          <cell r="T201">
            <v>1021790738</v>
          </cell>
          <cell r="V201">
            <v>22</v>
          </cell>
          <cell r="W201" t="str">
            <v>大腸発癌におけるアディポネクチンおよびインスリン抵抗性改善薬の作用解析</v>
          </cell>
          <cell r="X201">
            <v>70438159</v>
          </cell>
          <cell r="Y201">
            <v>1021790679</v>
          </cell>
        </row>
        <row r="202">
          <cell r="A202">
            <v>201</v>
          </cell>
          <cell r="B202" t="str">
            <v>若B-23</v>
          </cell>
          <cell r="C202" t="str">
            <v>若手研究(B)</v>
          </cell>
          <cell r="D202">
            <v>7204</v>
          </cell>
          <cell r="F202" t="str">
            <v>生物系</v>
          </cell>
          <cell r="G202" t="str">
            <v>医歯薬学</v>
          </cell>
          <cell r="H202" t="str">
            <v>内科系臨床医学</v>
          </cell>
          <cell r="I202" t="str">
            <v>呼吸器内科学</v>
          </cell>
          <cell r="J202" t="str">
            <v>研）研究院（福浦）（19-）</v>
          </cell>
          <cell r="K202" t="str">
            <v>福浦</v>
          </cell>
          <cell r="L202" t="str">
            <v>助教</v>
          </cell>
          <cell r="M202" t="str">
            <v>佐藤　隆</v>
          </cell>
          <cell r="N202">
            <v>1400000</v>
          </cell>
          <cell r="O202">
            <v>420000</v>
          </cell>
          <cell r="P202">
            <v>900000</v>
          </cell>
          <cell r="Q202">
            <v>22</v>
          </cell>
          <cell r="R202" t="str">
            <v>免疫調節性ＤＮＡとナノ・マイクロ粒子キャリアーを用いた吸入型ＤＮＡ治療薬の開発</v>
          </cell>
          <cell r="S202">
            <v>70510436</v>
          </cell>
          <cell r="T202">
            <v>1021790778</v>
          </cell>
          <cell r="V202">
            <v>22</v>
          </cell>
          <cell r="W202" t="str">
            <v>新たなｐ５３機能制御タンパク”Ｆｏｒｔilin"を介した心疾患制御の可能性</v>
          </cell>
          <cell r="X202">
            <v>40468202</v>
          </cell>
          <cell r="Y202">
            <v>1021790738</v>
          </cell>
        </row>
        <row r="203">
          <cell r="A203">
            <v>202</v>
          </cell>
          <cell r="B203" t="str">
            <v>若B-24</v>
          </cell>
          <cell r="C203" t="str">
            <v>若手研究(B)</v>
          </cell>
          <cell r="D203">
            <v>7205</v>
          </cell>
          <cell r="F203" t="str">
            <v>生物系</v>
          </cell>
          <cell r="G203" t="str">
            <v>医歯薬学</v>
          </cell>
          <cell r="H203" t="str">
            <v>内科系臨床医学</v>
          </cell>
          <cell r="I203" t="str">
            <v>腎臓内科学</v>
          </cell>
          <cell r="J203" t="str">
            <v>研）研究院（福浦）（19-）</v>
          </cell>
          <cell r="K203" t="str">
            <v>福浦</v>
          </cell>
          <cell r="L203" t="str">
            <v>助教</v>
          </cell>
          <cell r="M203" t="str">
            <v>長浜　清隆</v>
          </cell>
          <cell r="N203">
            <v>600000</v>
          </cell>
          <cell r="O203">
            <v>180000</v>
          </cell>
          <cell r="P203">
            <v>0</v>
          </cell>
          <cell r="Q203">
            <v>23</v>
          </cell>
          <cell r="R203" t="str">
            <v>免疫担当細胞としての糸球体上皮細胞の機能の解明</v>
          </cell>
          <cell r="S203">
            <v>336538</v>
          </cell>
          <cell r="T203">
            <v>1021790817</v>
          </cell>
          <cell r="V203">
            <v>22</v>
          </cell>
          <cell r="W203" t="str">
            <v>免疫調節性ＤＮＡとナノ・マイクロ粒子キャリアーを用いた吸入型ＤＮＡ治療薬の開発</v>
          </cell>
          <cell r="X203">
            <v>70510436</v>
          </cell>
          <cell r="Y203">
            <v>1021790778</v>
          </cell>
        </row>
        <row r="204">
          <cell r="A204">
            <v>203</v>
          </cell>
          <cell r="B204" t="str">
            <v>若B-25</v>
          </cell>
          <cell r="C204" t="str">
            <v>若手研究(B)</v>
          </cell>
          <cell r="D204">
            <v>7215</v>
          </cell>
          <cell r="F204" t="str">
            <v>生物系</v>
          </cell>
          <cell r="G204" t="str">
            <v>医歯薬学</v>
          </cell>
          <cell r="H204" t="str">
            <v>内科系臨床医学</v>
          </cell>
          <cell r="I204" t="str">
            <v>精神神経科学</v>
          </cell>
          <cell r="J204" t="str">
            <v>附）診療科</v>
          </cell>
          <cell r="K204" t="str">
            <v>附属</v>
          </cell>
          <cell r="L204" t="str">
            <v>助教</v>
          </cell>
          <cell r="M204" t="str">
            <v>加藤　大慈</v>
          </cell>
          <cell r="N204">
            <v>900000</v>
          </cell>
          <cell r="O204">
            <v>270000</v>
          </cell>
          <cell r="P204">
            <v>700000</v>
          </cell>
          <cell r="Q204">
            <v>23</v>
          </cell>
          <cell r="R204" t="str">
            <v>エビデンスに基づく効果的な精神科リハビリテーションプログラムの開発</v>
          </cell>
          <cell r="S204">
            <v>70363819</v>
          </cell>
          <cell r="T204">
            <v>1021791141</v>
          </cell>
          <cell r="V204">
            <v>23</v>
          </cell>
          <cell r="W204" t="str">
            <v>免疫担当細胞としての糸球体上皮細胞の機能の解明</v>
          </cell>
          <cell r="X204">
            <v>336538</v>
          </cell>
          <cell r="Y204">
            <v>1021790817</v>
          </cell>
        </row>
        <row r="205">
          <cell r="A205">
            <v>204</v>
          </cell>
          <cell r="B205" t="str">
            <v>若B-26</v>
          </cell>
          <cell r="C205" t="str">
            <v>若手研究(B)</v>
          </cell>
          <cell r="D205">
            <v>7215</v>
          </cell>
          <cell r="F205" t="str">
            <v>生物系</v>
          </cell>
          <cell r="G205" t="str">
            <v>医歯薬学</v>
          </cell>
          <cell r="H205" t="str">
            <v>内科系臨床医学</v>
          </cell>
          <cell r="I205" t="str">
            <v>精神神経科学</v>
          </cell>
          <cell r="J205" t="str">
            <v>その他</v>
          </cell>
          <cell r="K205" t="str">
            <v>福浦</v>
          </cell>
          <cell r="L205" t="str">
            <v>その他</v>
          </cell>
          <cell r="M205" t="str">
            <v>藤城　弘樹</v>
          </cell>
          <cell r="N205">
            <v>900000</v>
          </cell>
          <cell r="O205">
            <v>270000</v>
          </cell>
          <cell r="P205">
            <v>1000000</v>
          </cell>
          <cell r="Q205">
            <v>23</v>
          </cell>
          <cell r="R205" t="str">
            <v>脳内アミロイド蛋白に着目した臨床病理学的研究</v>
          </cell>
          <cell r="S205">
            <v>20536924</v>
          </cell>
          <cell r="T205">
            <v>1021791142</v>
          </cell>
          <cell r="V205">
            <v>23</v>
          </cell>
          <cell r="W205" t="str">
            <v>エビデンスに基づく効果的な精神科リハビリテーションプログラムの開発</v>
          </cell>
          <cell r="X205">
            <v>70363819</v>
          </cell>
          <cell r="Y205">
            <v>1021791141</v>
          </cell>
        </row>
        <row r="206">
          <cell r="A206">
            <v>205</v>
          </cell>
          <cell r="B206" t="str">
            <v>若B-27</v>
          </cell>
          <cell r="C206" t="str">
            <v>若手研究(B)</v>
          </cell>
          <cell r="D206">
            <v>7301</v>
          </cell>
          <cell r="F206" t="str">
            <v>生物系</v>
          </cell>
          <cell r="G206" t="str">
            <v>医歯薬学</v>
          </cell>
          <cell r="H206" t="str">
            <v>外科系臨床医学</v>
          </cell>
          <cell r="I206" t="str">
            <v>外科学一般</v>
          </cell>
          <cell r="J206" t="str">
            <v>研）研究院（福浦）（19-）</v>
          </cell>
          <cell r="K206" t="str">
            <v>福浦</v>
          </cell>
          <cell r="L206" t="str">
            <v>助教</v>
          </cell>
          <cell r="M206" t="str">
            <v>上野　康晴</v>
          </cell>
          <cell r="N206">
            <v>1200000</v>
          </cell>
          <cell r="O206">
            <v>360000</v>
          </cell>
          <cell r="P206">
            <v>900000</v>
          </cell>
          <cell r="Q206">
            <v>22</v>
          </cell>
          <cell r="R206" t="str">
            <v>ポリコーム群タンパク質複合体を介する肝幹細胞の自己複製制御機構の解析</v>
          </cell>
          <cell r="S206">
            <v>60375235</v>
          </cell>
          <cell r="T206">
            <v>1021791258</v>
          </cell>
          <cell r="V206">
            <v>23</v>
          </cell>
          <cell r="W206" t="str">
            <v>脳内アミロイド蛋白に着目した臨床病理学的研究</v>
          </cell>
          <cell r="X206">
            <v>20536924</v>
          </cell>
          <cell r="Y206">
            <v>1021791142</v>
          </cell>
        </row>
        <row r="207">
          <cell r="A207">
            <v>206</v>
          </cell>
          <cell r="B207" t="str">
            <v>若B-28</v>
          </cell>
          <cell r="C207" t="str">
            <v>若手研究(B)</v>
          </cell>
          <cell r="D207">
            <v>7302</v>
          </cell>
          <cell r="F207" t="str">
            <v>生物系</v>
          </cell>
          <cell r="G207" t="str">
            <v>医歯薬学</v>
          </cell>
          <cell r="H207" t="str">
            <v>外科系臨床医学</v>
          </cell>
          <cell r="I207" t="str">
            <v>消化器外科学</v>
          </cell>
          <cell r="J207" t="str">
            <v>客)客員教員等(福浦)(19-)</v>
          </cell>
          <cell r="K207" t="str">
            <v>福浦</v>
          </cell>
          <cell r="L207" t="str">
            <v>その他</v>
          </cell>
          <cell r="M207" t="str">
            <v>小野　秀高</v>
          </cell>
          <cell r="N207">
            <v>2400000</v>
          </cell>
          <cell r="O207">
            <v>720000</v>
          </cell>
          <cell r="P207">
            <v>0</v>
          </cell>
          <cell r="Q207">
            <v>23</v>
          </cell>
          <cell r="R207" t="str">
            <v>新規制限増殖型ウィルスを用いた消化器癌遺伝子治療の開発</v>
          </cell>
          <cell r="S207">
            <v>453051</v>
          </cell>
          <cell r="T207">
            <v>1021791303</v>
          </cell>
          <cell r="V207">
            <v>22</v>
          </cell>
          <cell r="W207" t="str">
            <v>ポリコーム群タンパク質複合体を介する肝幹細胞の自己複製制御機構の解析</v>
          </cell>
          <cell r="X207">
            <v>60375235</v>
          </cell>
          <cell r="Y207">
            <v>1021791258</v>
          </cell>
        </row>
        <row r="208">
          <cell r="A208">
            <v>207</v>
          </cell>
          <cell r="B208" t="str">
            <v>若B-29</v>
          </cell>
          <cell r="C208" t="str">
            <v>若手研究(B)</v>
          </cell>
          <cell r="D208">
            <v>7304</v>
          </cell>
          <cell r="F208" t="str">
            <v>生物系</v>
          </cell>
          <cell r="G208" t="str">
            <v>医歯薬学</v>
          </cell>
          <cell r="H208" t="str">
            <v>外科系臨床医学</v>
          </cell>
          <cell r="I208" t="str">
            <v>脳神経外科学</v>
          </cell>
          <cell r="J208" t="str">
            <v>研）研究院（福浦）（19-）</v>
          </cell>
          <cell r="K208" t="str">
            <v>福浦</v>
          </cell>
          <cell r="L208" t="str">
            <v>助教</v>
          </cell>
          <cell r="M208" t="str">
            <v>立石　健祐</v>
          </cell>
          <cell r="N208">
            <v>600000</v>
          </cell>
          <cell r="O208">
            <v>180000</v>
          </cell>
          <cell r="P208">
            <v>100000</v>
          </cell>
          <cell r="Q208">
            <v>22</v>
          </cell>
          <cell r="R208" t="str">
            <v>大脳基底核、視床における虚血性脳障害後の神経再生誘導</v>
          </cell>
          <cell r="S208">
            <v>52055</v>
          </cell>
          <cell r="T208">
            <v>1021791373</v>
          </cell>
          <cell r="V208">
            <v>23</v>
          </cell>
          <cell r="W208" t="str">
            <v>新規制限増殖型ウィルスを用いた消化器癌遺伝子治療の開発</v>
          </cell>
          <cell r="X208">
            <v>453051</v>
          </cell>
          <cell r="Y208">
            <v>1021791303</v>
          </cell>
        </row>
        <row r="209">
          <cell r="A209">
            <v>208</v>
          </cell>
          <cell r="B209" t="str">
            <v>若B-30</v>
          </cell>
          <cell r="C209" t="str">
            <v>若手研究(B)</v>
          </cell>
          <cell r="D209">
            <v>7304</v>
          </cell>
          <cell r="F209" t="str">
            <v>生物系</v>
          </cell>
          <cell r="G209" t="str">
            <v>医歯薬学</v>
          </cell>
          <cell r="H209" t="str">
            <v>外科系臨床医学</v>
          </cell>
          <cell r="I209" t="str">
            <v>脳神経外科学</v>
          </cell>
          <cell r="J209" t="str">
            <v>客)客員教員等(福浦)(19-)</v>
          </cell>
          <cell r="K209" t="str">
            <v>福浦</v>
          </cell>
          <cell r="L209" t="str">
            <v>その他</v>
          </cell>
          <cell r="M209" t="str">
            <v>久保　篤彦</v>
          </cell>
          <cell r="N209">
            <v>700000</v>
          </cell>
          <cell r="O209">
            <v>210000</v>
          </cell>
          <cell r="P209">
            <v>0</v>
          </cell>
          <cell r="Q209">
            <v>23</v>
          </cell>
          <cell r="R209" t="str">
            <v>膜貫通タンパクを用いた神経分化に関わる細胞内シグナルの制御と応用</v>
          </cell>
          <cell r="S209">
            <v>80525030</v>
          </cell>
          <cell r="T209">
            <v>1021791374</v>
          </cell>
          <cell r="V209">
            <v>22</v>
          </cell>
          <cell r="W209" t="str">
            <v>大脳基底核、視床における虚血性脳障害後の神経再生誘導</v>
          </cell>
          <cell r="X209">
            <v>52055</v>
          </cell>
          <cell r="Y209">
            <v>1021791373</v>
          </cell>
        </row>
        <row r="210">
          <cell r="A210">
            <v>209</v>
          </cell>
          <cell r="B210" t="str">
            <v>若B-31</v>
          </cell>
          <cell r="C210" t="str">
            <v>若手研究(B)</v>
          </cell>
          <cell r="D210">
            <v>7305</v>
          </cell>
          <cell r="F210" t="str">
            <v>生物系</v>
          </cell>
          <cell r="G210" t="str">
            <v>医歯薬学</v>
          </cell>
          <cell r="H210" t="str">
            <v>外科系臨床医学</v>
          </cell>
          <cell r="I210" t="str">
            <v>整形外科学</v>
          </cell>
          <cell r="J210" t="str">
            <v>研）研究院（福浦）（19-）</v>
          </cell>
          <cell r="K210" t="str">
            <v>福浦</v>
          </cell>
          <cell r="L210" t="str">
            <v>助教</v>
          </cell>
          <cell r="M210" t="str">
            <v>熊谷　研</v>
          </cell>
          <cell r="N210">
            <v>1300000</v>
          </cell>
          <cell r="O210">
            <v>390000</v>
          </cell>
          <cell r="P210">
            <v>400000</v>
          </cell>
          <cell r="Q210">
            <v>22</v>
          </cell>
          <cell r="R210" t="str">
            <v>人工骨における骨前駆細胞ホーミングのメカニズムと骨再生促進の研究</v>
          </cell>
          <cell r="S210">
            <v>10468176</v>
          </cell>
          <cell r="T210">
            <v>1021791406</v>
          </cell>
          <cell r="V210">
            <v>23</v>
          </cell>
          <cell r="W210" t="str">
            <v>膜貫通タンパクを用いた神経分化に関わる細胞内シグナルの制御と応用</v>
          </cell>
          <cell r="X210">
            <v>80525030</v>
          </cell>
          <cell r="Y210">
            <v>1021791374</v>
          </cell>
        </row>
        <row r="211">
          <cell r="A211">
            <v>210</v>
          </cell>
          <cell r="B211" t="str">
            <v>若B-32</v>
          </cell>
          <cell r="C211" t="str">
            <v>若手研究(B)</v>
          </cell>
          <cell r="D211">
            <v>7306</v>
          </cell>
          <cell r="F211" t="str">
            <v>生物系</v>
          </cell>
          <cell r="G211" t="str">
            <v>医歯薬学</v>
          </cell>
          <cell r="H211" t="str">
            <v>外科系臨床医学</v>
          </cell>
          <cell r="I211" t="str">
            <v>麻酔・蘇生学</v>
          </cell>
          <cell r="J211" t="str">
            <v>研）研究院（福浦）（19-）</v>
          </cell>
          <cell r="K211" t="str">
            <v>福浦</v>
          </cell>
          <cell r="L211" t="str">
            <v>助教</v>
          </cell>
          <cell r="M211" t="str">
            <v>紙谷　義孝</v>
          </cell>
          <cell r="N211">
            <v>1000000</v>
          </cell>
          <cell r="O211">
            <v>300000</v>
          </cell>
          <cell r="P211">
            <v>0</v>
          </cell>
          <cell r="Q211">
            <v>23</v>
          </cell>
          <cell r="R211" t="str">
            <v>Sema3Aの疼通抑制作用における神経成長因子の関与の解明</v>
          </cell>
          <cell r="S211">
            <v>90381491</v>
          </cell>
          <cell r="T211">
            <v>1021791462</v>
          </cell>
          <cell r="V211">
            <v>22</v>
          </cell>
          <cell r="W211" t="str">
            <v>人工骨における骨前駆細胞ホーミングのメカニズムと骨再生促進の研究</v>
          </cell>
          <cell r="X211">
            <v>10468176</v>
          </cell>
          <cell r="Y211">
            <v>1021791406</v>
          </cell>
        </row>
        <row r="212">
          <cell r="A212">
            <v>211</v>
          </cell>
          <cell r="B212" t="str">
            <v>若B-33</v>
          </cell>
          <cell r="C212" t="str">
            <v>若手研究(B)</v>
          </cell>
          <cell r="D212">
            <v>7306</v>
          </cell>
          <cell r="F212" t="str">
            <v>生物系</v>
          </cell>
          <cell r="G212" t="str">
            <v>医歯薬学</v>
          </cell>
          <cell r="H212" t="str">
            <v>外科系臨床医学</v>
          </cell>
          <cell r="I212" t="str">
            <v>麻酔・蘇生学</v>
          </cell>
          <cell r="J212" t="str">
            <v>研）研究院（福浦）（19-）</v>
          </cell>
          <cell r="K212" t="str">
            <v>附属</v>
          </cell>
          <cell r="L212" t="str">
            <v>准教授</v>
          </cell>
          <cell r="M212" t="str">
            <v>中村　京太</v>
          </cell>
          <cell r="N212">
            <v>1200000</v>
          </cell>
          <cell r="O212">
            <v>360000</v>
          </cell>
          <cell r="P212">
            <v>1200000</v>
          </cell>
          <cell r="Q212">
            <v>22</v>
          </cell>
          <cell r="R212" t="str">
            <v>麻酔科専門医養成プログラムにおける総合的シミュレーション教育の開発</v>
          </cell>
          <cell r="S212">
            <v>287731</v>
          </cell>
          <cell r="T212">
            <v>1021791463</v>
          </cell>
          <cell r="V212">
            <v>23</v>
          </cell>
          <cell r="W212" t="str">
            <v>Sema3Aの疼通抑制作用における神経成長因子の関与の解明</v>
          </cell>
          <cell r="X212">
            <v>90381491</v>
          </cell>
          <cell r="Y212">
            <v>1021791462</v>
          </cell>
        </row>
        <row r="213">
          <cell r="A213">
            <v>212</v>
          </cell>
          <cell r="B213" t="str">
            <v>若B-34</v>
          </cell>
          <cell r="C213" t="str">
            <v>若手研究(B)</v>
          </cell>
          <cell r="D213">
            <v>7306</v>
          </cell>
          <cell r="F213" t="str">
            <v>生物系</v>
          </cell>
          <cell r="G213" t="str">
            <v>医歯薬学</v>
          </cell>
          <cell r="H213" t="str">
            <v>外科系臨床医学</v>
          </cell>
          <cell r="I213" t="str">
            <v>麻酔・蘇生学</v>
          </cell>
          <cell r="J213" t="str">
            <v>客)客員教員等(福浦)(19-)</v>
          </cell>
          <cell r="K213" t="str">
            <v>福浦</v>
          </cell>
          <cell r="L213" t="str">
            <v>その他</v>
          </cell>
          <cell r="M213" t="str">
            <v>田澤　利治</v>
          </cell>
          <cell r="N213">
            <v>1400000</v>
          </cell>
          <cell r="O213">
            <v>420000</v>
          </cell>
          <cell r="P213">
            <v>0</v>
          </cell>
          <cell r="Q213">
            <v>23</v>
          </cell>
          <cell r="R213" t="str">
            <v>神経破壊剤による交感神経節ブロック後の、交感神経機能の再生機構についての検討</v>
          </cell>
          <cell r="S213">
            <v>40405006</v>
          </cell>
          <cell r="T213">
            <v>1021791474</v>
          </cell>
          <cell r="V213">
            <v>22</v>
          </cell>
          <cell r="W213" t="str">
            <v>麻酔科専門医養成プログラムにおける総合的シミュレーション教育の開発</v>
          </cell>
          <cell r="X213">
            <v>287731</v>
          </cell>
          <cell r="Y213">
            <v>1021791463</v>
          </cell>
        </row>
        <row r="214">
          <cell r="A214">
            <v>213</v>
          </cell>
          <cell r="B214" t="str">
            <v>若B-35</v>
          </cell>
          <cell r="C214" t="str">
            <v>若手研究(B)</v>
          </cell>
          <cell r="D214">
            <v>7310</v>
          </cell>
          <cell r="F214" t="str">
            <v>生物系</v>
          </cell>
          <cell r="G214" t="str">
            <v>医歯薬学</v>
          </cell>
          <cell r="H214" t="str">
            <v>外科系臨床医学</v>
          </cell>
          <cell r="I214" t="str">
            <v>眼科学</v>
          </cell>
          <cell r="J214" t="str">
            <v>客)客員教員等(福浦)(19-)</v>
          </cell>
          <cell r="K214" t="str">
            <v>福浦</v>
          </cell>
          <cell r="L214" t="str">
            <v>その他</v>
          </cell>
          <cell r="M214" t="str">
            <v>林　孝彦</v>
          </cell>
          <cell r="N214">
            <v>1000000</v>
          </cell>
          <cell r="O214">
            <v>300000</v>
          </cell>
          <cell r="P214">
            <v>0</v>
          </cell>
          <cell r="Q214">
            <v>22</v>
          </cell>
          <cell r="R214" t="str">
            <v>培養角膜内皮細胞を用いた拒絶反応のない理想的な角膜移植術の開発</v>
          </cell>
          <cell r="S214">
            <v>20527931</v>
          </cell>
          <cell r="T214">
            <v>1021791698</v>
          </cell>
          <cell r="V214">
            <v>23</v>
          </cell>
          <cell r="W214" t="str">
            <v>神経破壊剤による交感神経節ブロック後の、交感神経機能の再生機構についての検討</v>
          </cell>
          <cell r="X214">
            <v>40405006</v>
          </cell>
          <cell r="Y214">
            <v>1021791474</v>
          </cell>
        </row>
        <row r="215">
          <cell r="A215">
            <v>214</v>
          </cell>
          <cell r="B215" t="str">
            <v>若B-36</v>
          </cell>
          <cell r="C215" t="str">
            <v>若手研究(B)</v>
          </cell>
          <cell r="D215">
            <v>7402</v>
          </cell>
          <cell r="F215" t="str">
            <v>生物系</v>
          </cell>
          <cell r="G215" t="str">
            <v>医歯薬学</v>
          </cell>
          <cell r="H215" t="str">
            <v>歯学</v>
          </cell>
          <cell r="I215" t="str">
            <v>機能系基礎歯科学</v>
          </cell>
          <cell r="J215" t="str">
            <v>研）研究院（福浦）（19-）</v>
          </cell>
          <cell r="K215" t="str">
            <v>福浦</v>
          </cell>
          <cell r="L215" t="str">
            <v>助教</v>
          </cell>
          <cell r="M215" t="str">
            <v>関根　圭輔</v>
          </cell>
          <cell r="N215">
            <v>1200000</v>
          </cell>
          <cell r="O215">
            <v>360000</v>
          </cell>
          <cell r="P215">
            <v>0</v>
          </cell>
          <cell r="Q215">
            <v>22</v>
          </cell>
          <cell r="R215" t="str">
            <v>口腔扁平上皮癌のインターフェロン耐性を克服するための分子基盤の確立</v>
          </cell>
          <cell r="S215">
            <v>323569</v>
          </cell>
          <cell r="T215">
            <v>1021791812</v>
          </cell>
          <cell r="V215">
            <v>22</v>
          </cell>
          <cell r="W215" t="str">
            <v>培養角膜内皮細胞を用いた拒絶反応のない理想的な角膜移植術の開発</v>
          </cell>
          <cell r="X215">
            <v>20527931</v>
          </cell>
          <cell r="Y215">
            <v>1021791698</v>
          </cell>
        </row>
        <row r="216">
          <cell r="A216">
            <v>215</v>
          </cell>
          <cell r="B216" t="str">
            <v>若B-37</v>
          </cell>
          <cell r="C216" t="str">
            <v>若手研究(B)</v>
          </cell>
          <cell r="D216">
            <v>7406</v>
          </cell>
          <cell r="F216" t="str">
            <v>生物系</v>
          </cell>
          <cell r="G216" t="str">
            <v>医歯薬学</v>
          </cell>
          <cell r="H216" t="str">
            <v>歯学</v>
          </cell>
          <cell r="I216" t="str">
            <v>歯科医用工学・再生歯学</v>
          </cell>
          <cell r="J216" t="str">
            <v>研）研究院（福浦）（19-）</v>
          </cell>
          <cell r="K216" t="str">
            <v>福浦</v>
          </cell>
          <cell r="L216" t="str">
            <v>准教授</v>
          </cell>
          <cell r="M216" t="str">
            <v>広田　誠</v>
          </cell>
          <cell r="N216">
            <v>700000</v>
          </cell>
          <cell r="O216">
            <v>210000</v>
          </cell>
          <cell r="P216">
            <v>0</v>
          </cell>
          <cell r="Q216">
            <v>22</v>
          </cell>
          <cell r="R216" t="str">
            <v>細胞誘導性を賦与したチタンファイバー綿性顎骨再建用３次元スキャホールドの創製</v>
          </cell>
          <cell r="S216">
            <v>20347305</v>
          </cell>
          <cell r="T216">
            <v>1021791945</v>
          </cell>
          <cell r="V216">
            <v>22</v>
          </cell>
          <cell r="W216" t="str">
            <v>口腔扁平上皮癌のインターフェロン耐性を克服するための分子基盤の確立</v>
          </cell>
          <cell r="X216">
            <v>323569</v>
          </cell>
          <cell r="Y216">
            <v>1021791812</v>
          </cell>
        </row>
        <row r="217">
          <cell r="A217">
            <v>216</v>
          </cell>
          <cell r="B217" t="str">
            <v>若B-38</v>
          </cell>
          <cell r="C217" t="str">
            <v>若手研究(B)</v>
          </cell>
          <cell r="D217">
            <v>3701</v>
          </cell>
          <cell r="F217" t="str">
            <v>人文社会系</v>
          </cell>
          <cell r="G217" t="str">
            <v>社会科学</v>
          </cell>
          <cell r="H217" t="str">
            <v>経営学</v>
          </cell>
          <cell r="I217" t="str">
            <v>経営学</v>
          </cell>
          <cell r="J217" t="str">
            <v>研）研究院</v>
          </cell>
          <cell r="K217" t="str">
            <v>八景</v>
          </cell>
          <cell r="L217" t="str">
            <v>准教授</v>
          </cell>
          <cell r="M217" t="str">
            <v>山藤　竜太郎</v>
          </cell>
          <cell r="N217">
            <v>1000000</v>
          </cell>
          <cell r="O217">
            <v>300000</v>
          </cell>
          <cell r="P217">
            <v>0</v>
          </cell>
          <cell r="Q217">
            <v>25</v>
          </cell>
          <cell r="R217" t="str">
            <v>製造業における仲介機能に関する実証研究</v>
          </cell>
          <cell r="S217">
            <v>432055</v>
          </cell>
          <cell r="T217">
            <v>1022730300</v>
          </cell>
          <cell r="V217">
            <v>22</v>
          </cell>
          <cell r="W217" t="str">
            <v>細胞誘導性を賦与したチタンファイバー綿性顎骨再建用３次元スキャホールドの創製</v>
          </cell>
          <cell r="X217">
            <v>20347305</v>
          </cell>
          <cell r="Y217">
            <v>1021791945</v>
          </cell>
        </row>
        <row r="218">
          <cell r="A218">
            <v>217</v>
          </cell>
          <cell r="B218" t="str">
            <v>若B-39</v>
          </cell>
          <cell r="C218" t="str">
            <v>若手研究(B)</v>
          </cell>
          <cell r="D218">
            <v>4105</v>
          </cell>
          <cell r="F218" t="str">
            <v>理工系</v>
          </cell>
          <cell r="G218" t="str">
            <v>数物系科学</v>
          </cell>
          <cell r="H218" t="str">
            <v>数学</v>
          </cell>
          <cell r="I218" t="str">
            <v>大域解析学</v>
          </cell>
          <cell r="J218" t="str">
            <v>研）研究院</v>
          </cell>
          <cell r="K218" t="str">
            <v>八景</v>
          </cell>
          <cell r="L218" t="str">
            <v>准教授</v>
          </cell>
          <cell r="M218" t="str">
            <v>竹村　剛一</v>
          </cell>
          <cell r="N218">
            <v>800000</v>
          </cell>
          <cell r="O218">
            <v>240000</v>
          </cell>
          <cell r="P218">
            <v>600000</v>
          </cell>
          <cell r="Q218">
            <v>25</v>
          </cell>
          <cell r="R218" t="str">
            <v>可分席系とミドルコンポルーション</v>
          </cell>
          <cell r="S218">
            <v>10326069</v>
          </cell>
          <cell r="T218">
            <v>1022740107</v>
          </cell>
          <cell r="V218">
            <v>25</v>
          </cell>
          <cell r="W218" t="str">
            <v>製造業における仲介機能に関する実証研究</v>
          </cell>
          <cell r="X218">
            <v>432055</v>
          </cell>
          <cell r="Y218">
            <v>1022730300</v>
          </cell>
        </row>
        <row r="219">
          <cell r="A219">
            <v>218</v>
          </cell>
          <cell r="B219" t="str">
            <v>若B-40</v>
          </cell>
          <cell r="C219" t="str">
            <v>若手研究(B)</v>
          </cell>
          <cell r="D219">
            <v>4303</v>
          </cell>
          <cell r="F219" t="str">
            <v>理工系</v>
          </cell>
          <cell r="G219" t="str">
            <v>数物系科学</v>
          </cell>
          <cell r="H219" t="str">
            <v>物理学</v>
          </cell>
          <cell r="I219" t="str">
            <v>物性Ⅱ</v>
          </cell>
          <cell r="J219" t="str">
            <v>研）研究院</v>
          </cell>
          <cell r="K219" t="str">
            <v>八景</v>
          </cell>
          <cell r="L219" t="str">
            <v>准教授</v>
          </cell>
          <cell r="M219" t="str">
            <v>益田　隆</v>
          </cell>
          <cell r="N219">
            <v>2600000</v>
          </cell>
          <cell r="O219">
            <v>780000</v>
          </cell>
          <cell r="P219">
            <v>700000</v>
          </cell>
          <cell r="Q219">
            <v>23</v>
          </cell>
          <cell r="R219" t="str">
            <v>中性子散乱による仲介機能に関する実証研究</v>
          </cell>
          <cell r="S219">
            <v>90313014</v>
          </cell>
          <cell r="T219">
            <v>1022740234</v>
          </cell>
          <cell r="V219">
            <v>25</v>
          </cell>
          <cell r="W219" t="str">
            <v>可分席系とミドルコンポルーション</v>
          </cell>
          <cell r="X219">
            <v>10326069</v>
          </cell>
          <cell r="Y219">
            <v>1022740107</v>
          </cell>
        </row>
        <row r="220">
          <cell r="A220">
            <v>219</v>
          </cell>
          <cell r="B220" t="str">
            <v>若B-41</v>
          </cell>
          <cell r="C220" t="str">
            <v>若手研究(B)</v>
          </cell>
          <cell r="D220">
            <v>5801</v>
          </cell>
          <cell r="F220" t="str">
            <v>生物系</v>
          </cell>
          <cell r="G220" t="str">
            <v>生物学</v>
          </cell>
          <cell r="H220" t="str">
            <v>生物科学</v>
          </cell>
          <cell r="I220" t="str">
            <v>構造生物化学</v>
          </cell>
          <cell r="J220" t="str">
            <v>研）研究院</v>
          </cell>
          <cell r="K220" t="str">
            <v>鶴見</v>
          </cell>
          <cell r="L220" t="str">
            <v>その他</v>
          </cell>
          <cell r="M220" t="str">
            <v>古川　亜矢子</v>
          </cell>
          <cell r="N220">
            <v>1900000</v>
          </cell>
          <cell r="O220">
            <v>570000</v>
          </cell>
          <cell r="P220">
            <v>700000</v>
          </cell>
          <cell r="Q220">
            <v>23</v>
          </cell>
          <cell r="R220" t="str">
            <v>HIV感染阻害宿主因子APOBEC3Gを生かした新規抗HIV薬の開発基盤の確立</v>
          </cell>
          <cell r="S220">
            <v>90453050</v>
          </cell>
          <cell r="T220">
            <v>1022770107</v>
          </cell>
          <cell r="V220">
            <v>23</v>
          </cell>
          <cell r="W220" t="str">
            <v>中性子散乱による仲介機能に関する実証研究</v>
          </cell>
          <cell r="X220">
            <v>90313014</v>
          </cell>
          <cell r="Y220">
            <v>1022740234</v>
          </cell>
        </row>
        <row r="221">
          <cell r="A221">
            <v>220</v>
          </cell>
          <cell r="B221" t="str">
            <v>若B-42</v>
          </cell>
          <cell r="C221" t="str">
            <v>若手研究(B)</v>
          </cell>
          <cell r="D221">
            <v>5801</v>
          </cell>
          <cell r="F221" t="str">
            <v>生物系</v>
          </cell>
          <cell r="G221" t="str">
            <v>生物学</v>
          </cell>
          <cell r="H221" t="str">
            <v>生物科学</v>
          </cell>
          <cell r="I221" t="str">
            <v>構造生物化学</v>
          </cell>
          <cell r="J221" t="str">
            <v>客）客員教員等</v>
          </cell>
          <cell r="K221" t="str">
            <v>鶴見</v>
          </cell>
          <cell r="L221" t="str">
            <v>准教授</v>
          </cell>
          <cell r="M221" t="str">
            <v>戸所　泰人</v>
          </cell>
          <cell r="N221">
            <v>1300000</v>
          </cell>
          <cell r="O221">
            <v>390000</v>
          </cell>
          <cell r="P221">
            <v>1400000</v>
          </cell>
          <cell r="Q221">
            <v>23</v>
          </cell>
          <cell r="R221" t="str">
            <v>(科研)固体NMRを用いたヌクレオソーム中のヒストンの動的構造解析</v>
          </cell>
          <cell r="S221">
            <v>533150</v>
          </cell>
          <cell r="T221">
            <v>1022770108</v>
          </cell>
          <cell r="V221">
            <v>23</v>
          </cell>
          <cell r="W221" t="str">
            <v>HIV感染阻害宿主因子APOBEC3Gを生かした新規抗HIV薬の開発基盤の確立</v>
          </cell>
          <cell r="X221">
            <v>90453050</v>
          </cell>
          <cell r="Y221">
            <v>1022770107</v>
          </cell>
        </row>
        <row r="222">
          <cell r="A222">
            <v>221</v>
          </cell>
          <cell r="B222" t="str">
            <v>若B-43</v>
          </cell>
          <cell r="C222" t="str">
            <v>若手研究(B)</v>
          </cell>
          <cell r="D222">
            <v>5801</v>
          </cell>
          <cell r="F222" t="str">
            <v>生物系</v>
          </cell>
          <cell r="G222" t="str">
            <v>生物学</v>
          </cell>
          <cell r="H222" t="str">
            <v>生物科学</v>
          </cell>
          <cell r="I222" t="str">
            <v>構造生物化学</v>
          </cell>
          <cell r="J222" t="str">
            <v>研）研究院</v>
          </cell>
          <cell r="K222" t="str">
            <v>鶴見</v>
          </cell>
          <cell r="L222" t="str">
            <v>助教</v>
          </cell>
          <cell r="M222" t="str">
            <v>橋本　博</v>
          </cell>
          <cell r="N222">
            <v>1700000</v>
          </cell>
          <cell r="O222">
            <v>510000</v>
          </cell>
          <cell r="P222">
            <v>900000</v>
          </cell>
          <cell r="Q222">
            <v>23</v>
          </cell>
          <cell r="R222" t="str">
            <v>DNA損傷を乗り越えるDNAポリメラーゼと/REV1複合体の構造機能解析</v>
          </cell>
          <cell r="S222">
            <v>40336590</v>
          </cell>
          <cell r="T222">
            <v>1022770109</v>
          </cell>
          <cell r="V222">
            <v>23</v>
          </cell>
          <cell r="W222" t="str">
            <v>(科研)固体NMRを用いたヌクレオソーム中のヒストンの動的構造解析</v>
          </cell>
          <cell r="X222">
            <v>533150</v>
          </cell>
          <cell r="Y222">
            <v>1022770108</v>
          </cell>
        </row>
        <row r="223">
          <cell r="A223">
            <v>222</v>
          </cell>
          <cell r="B223" t="str">
            <v>若B-44</v>
          </cell>
          <cell r="C223" t="str">
            <v>若手研究(B)</v>
          </cell>
          <cell r="D223">
            <v>6001</v>
          </cell>
          <cell r="F223" t="str">
            <v>生物系</v>
          </cell>
          <cell r="G223" t="str">
            <v>農学</v>
          </cell>
          <cell r="H223" t="str">
            <v>農学</v>
          </cell>
          <cell r="I223" t="str">
            <v>育種学</v>
          </cell>
          <cell r="J223" t="str">
            <v>研）研究院</v>
          </cell>
          <cell r="K223" t="str">
            <v>木原生物学研究所</v>
          </cell>
          <cell r="L223" t="str">
            <v>助教</v>
          </cell>
          <cell r="M223" t="str">
            <v>川浦　香奈子</v>
          </cell>
          <cell r="N223">
            <v>1900000</v>
          </cell>
          <cell r="O223">
            <v>570000</v>
          </cell>
          <cell r="P223">
            <v>1600000</v>
          </cell>
          <cell r="Q223">
            <v>23</v>
          </cell>
          <cell r="R223" t="str">
            <v>小麦アレルギーの原因となるグリアジンをコードする遺伝子の同定</v>
          </cell>
          <cell r="S223">
            <v>60381935</v>
          </cell>
          <cell r="T223">
            <v>1022780006</v>
          </cell>
          <cell r="V223">
            <v>23</v>
          </cell>
          <cell r="W223" t="str">
            <v>DNA損傷を乗り越えるDNAポリメラーゼと/REV1複合体の構造機能解析</v>
          </cell>
          <cell r="X223">
            <v>40336590</v>
          </cell>
          <cell r="Y223">
            <v>1022770109</v>
          </cell>
        </row>
        <row r="224">
          <cell r="A224">
            <v>223</v>
          </cell>
          <cell r="B224" t="str">
            <v>若B-45</v>
          </cell>
          <cell r="C224" t="str">
            <v>若手研究(B)</v>
          </cell>
          <cell r="D224">
            <v>6907</v>
          </cell>
          <cell r="F224" t="str">
            <v>生物系</v>
          </cell>
          <cell r="G224" t="str">
            <v>医歯薬学</v>
          </cell>
          <cell r="H224" t="str">
            <v>基礎医学</v>
          </cell>
          <cell r="I224" t="str">
            <v>人類遺伝学</v>
          </cell>
          <cell r="J224" t="str">
            <v>客)客員教員等(福浦)(19-)</v>
          </cell>
          <cell r="K224" t="str">
            <v>福浦</v>
          </cell>
          <cell r="L224" t="str">
            <v>その他</v>
          </cell>
          <cell r="M224" t="str">
            <v>増子　精視</v>
          </cell>
          <cell r="N224">
            <v>2400000</v>
          </cell>
          <cell r="O224">
            <v>720000</v>
          </cell>
          <cell r="P224">
            <v>900000</v>
          </cell>
          <cell r="Q224">
            <v>23</v>
          </cell>
          <cell r="R224" t="str">
            <v>(科研)四肢異常を伴う眼球低形成の責任遺伝子MLA１同定と機能解析</v>
          </cell>
          <cell r="S224">
            <v>535817</v>
          </cell>
          <cell r="T224">
            <v>1022790333</v>
          </cell>
          <cell r="V224">
            <v>23</v>
          </cell>
          <cell r="W224" t="str">
            <v>小麦アレルギーの原因となるグリアジンをコードする遺伝子の同定</v>
          </cell>
          <cell r="X224">
            <v>60381935</v>
          </cell>
          <cell r="Y224">
            <v>1022780006</v>
          </cell>
        </row>
        <row r="225">
          <cell r="A225">
            <v>224</v>
          </cell>
          <cell r="B225" t="str">
            <v>若B-46</v>
          </cell>
          <cell r="C225" t="str">
            <v>若手研究(B)</v>
          </cell>
          <cell r="D225">
            <v>6912</v>
          </cell>
          <cell r="F225" t="str">
            <v>生物系</v>
          </cell>
          <cell r="G225" t="str">
            <v>医歯薬学</v>
          </cell>
          <cell r="H225" t="str">
            <v>基礎医学</v>
          </cell>
          <cell r="I225" t="str">
            <v>ウイルス学</v>
          </cell>
          <cell r="J225" t="str">
            <v>研）研究院（福浦）（19-）</v>
          </cell>
          <cell r="K225" t="str">
            <v>福浦</v>
          </cell>
          <cell r="L225" t="str">
            <v>助教</v>
          </cell>
          <cell r="M225" t="str">
            <v>井野　麻美</v>
          </cell>
          <cell r="N225">
            <v>1700000</v>
          </cell>
          <cell r="O225">
            <v>510000</v>
          </cell>
          <cell r="P225">
            <v>800000</v>
          </cell>
          <cell r="Q225">
            <v>23</v>
          </cell>
          <cell r="R225" t="str">
            <v>ZFP-LEDGF融合タンパクと用いたLVベクターの配列特異的挿入法の確立</v>
          </cell>
          <cell r="S225">
            <v>30453046</v>
          </cell>
          <cell r="T225">
            <v>1022790436</v>
          </cell>
          <cell r="V225">
            <v>23</v>
          </cell>
          <cell r="W225" t="str">
            <v>(科研)四肢異常を伴う眼球低形成の責任遺伝子MLA１同定と機能解析</v>
          </cell>
          <cell r="X225">
            <v>535817</v>
          </cell>
          <cell r="Y225">
            <v>1022790333</v>
          </cell>
        </row>
        <row r="226">
          <cell r="A226">
            <v>225</v>
          </cell>
          <cell r="B226" t="str">
            <v>若B-47</v>
          </cell>
          <cell r="C226" t="str">
            <v>若手研究(B)</v>
          </cell>
          <cell r="D226">
            <v>7003</v>
          </cell>
          <cell r="F226" t="str">
            <v>生物系</v>
          </cell>
          <cell r="G226" t="str">
            <v>医歯薬学</v>
          </cell>
          <cell r="H226" t="str">
            <v>境界医学</v>
          </cell>
          <cell r="I226" t="str">
            <v>病態検査学</v>
          </cell>
          <cell r="J226" t="str">
            <v>研）研究院</v>
          </cell>
          <cell r="K226" t="str">
            <v>鶴見</v>
          </cell>
          <cell r="L226" t="str">
            <v>助教</v>
          </cell>
          <cell r="M226" t="str">
            <v>荒川　憲昭</v>
          </cell>
          <cell r="N226">
            <v>2100000</v>
          </cell>
          <cell r="O226">
            <v>630000</v>
          </cell>
          <cell r="P226">
            <v>1000000</v>
          </cell>
          <cell r="Q226">
            <v>23</v>
          </cell>
          <cell r="R226" t="str">
            <v>プロテオミクスによる卵巣明細胞腺癌の分泌タンパク質の解析および診断、治療への応用</v>
          </cell>
          <cell r="S226">
            <v>60398394</v>
          </cell>
          <cell r="T226">
            <v>1022790530</v>
          </cell>
          <cell r="V226">
            <v>23</v>
          </cell>
          <cell r="W226" t="str">
            <v>ZFP-LEDGF融合タンパクと用いたLVベクターの配列特異的挿入法の確立</v>
          </cell>
          <cell r="X226">
            <v>30453046</v>
          </cell>
          <cell r="Y226">
            <v>1022790436</v>
          </cell>
        </row>
        <row r="227">
          <cell r="A227">
            <v>226</v>
          </cell>
          <cell r="B227" t="str">
            <v>若B-48</v>
          </cell>
          <cell r="C227" t="str">
            <v>若手研究(B)</v>
          </cell>
          <cell r="D227">
            <v>7202</v>
          </cell>
          <cell r="F227" t="str">
            <v>生物系</v>
          </cell>
          <cell r="G227" t="str">
            <v>医歯薬学</v>
          </cell>
          <cell r="H227" t="str">
            <v>内科系臨床医学</v>
          </cell>
          <cell r="I227" t="str">
            <v>消化器内科学</v>
          </cell>
          <cell r="J227" t="str">
            <v>附）診療科</v>
          </cell>
          <cell r="K227" t="str">
            <v>附属</v>
          </cell>
          <cell r="L227" t="str">
            <v>助教</v>
          </cell>
          <cell r="M227" t="str">
            <v>米田　正人</v>
          </cell>
          <cell r="N227">
            <v>1600000</v>
          </cell>
          <cell r="O227">
            <v>480000</v>
          </cell>
          <cell r="P227">
            <v>1000000</v>
          </cell>
          <cell r="Q227">
            <v>23</v>
          </cell>
          <cell r="R227" t="str">
            <v>IGF,IGFBP-1を用いたNASH診断方法の開発</v>
          </cell>
          <cell r="S227">
            <v>20423831</v>
          </cell>
          <cell r="T227">
            <v>1022790660</v>
          </cell>
          <cell r="V227">
            <v>23</v>
          </cell>
          <cell r="W227" t="str">
            <v>プロテオミクスによる卵巣明細胞腺癌の分泌タンパク質の解析および診断、治療への応用</v>
          </cell>
          <cell r="X227">
            <v>60398394</v>
          </cell>
          <cell r="Y227">
            <v>1022790530</v>
          </cell>
        </row>
        <row r="228">
          <cell r="A228">
            <v>227</v>
          </cell>
          <cell r="B228" t="str">
            <v>若B-49</v>
          </cell>
          <cell r="C228" t="str">
            <v>若手研究(B)</v>
          </cell>
          <cell r="D228">
            <v>7202</v>
          </cell>
          <cell r="F228" t="str">
            <v>生物系</v>
          </cell>
          <cell r="G228" t="str">
            <v>医歯薬学</v>
          </cell>
          <cell r="H228" t="str">
            <v>内科系臨床医学</v>
          </cell>
          <cell r="I228" t="str">
            <v>消化器内科学</v>
          </cell>
          <cell r="J228" t="str">
            <v>病）病院教員</v>
          </cell>
          <cell r="K228" t="str">
            <v>附属</v>
          </cell>
          <cell r="L228" t="str">
            <v>助教</v>
          </cell>
          <cell r="M228" t="str">
            <v>藤田　浩司</v>
          </cell>
          <cell r="N228">
            <v>1800000</v>
          </cell>
          <cell r="O228">
            <v>540000</v>
          </cell>
          <cell r="P228">
            <v>1400000</v>
          </cell>
          <cell r="Q228">
            <v>23</v>
          </cell>
          <cell r="R228" t="str">
            <v>肝脂質分泌機能障害に焦点を当てた非アルコール性脂肪肝炎診断、治療法の開発</v>
          </cell>
          <cell r="S228">
            <v>30468160</v>
          </cell>
          <cell r="T228">
            <v>1022790661</v>
          </cell>
          <cell r="V228">
            <v>23</v>
          </cell>
          <cell r="W228" t="str">
            <v>IGF,IGFBP-1を用いたNASH診断方法の開発</v>
          </cell>
          <cell r="X228">
            <v>20423831</v>
          </cell>
          <cell r="Y228">
            <v>1022790660</v>
          </cell>
        </row>
        <row r="229">
          <cell r="A229">
            <v>228</v>
          </cell>
          <cell r="B229" t="str">
            <v>若B-50</v>
          </cell>
          <cell r="C229" t="str">
            <v>若手研究(B)</v>
          </cell>
          <cell r="D229">
            <v>7203</v>
          </cell>
          <cell r="F229" t="str">
            <v>生物系</v>
          </cell>
          <cell r="G229" t="str">
            <v>医歯薬学</v>
          </cell>
          <cell r="H229" t="str">
            <v>内科系臨床医学</v>
          </cell>
          <cell r="I229" t="str">
            <v>循環器内科学</v>
          </cell>
          <cell r="J229" t="str">
            <v>客)客員教員等(福浦)(19-)</v>
          </cell>
          <cell r="K229" t="str">
            <v>福浦</v>
          </cell>
          <cell r="L229" t="str">
            <v>その他</v>
          </cell>
          <cell r="M229" t="str">
            <v>白　云哲</v>
          </cell>
          <cell r="N229">
            <v>1100000</v>
          </cell>
          <cell r="O229">
            <v>330000</v>
          </cell>
          <cell r="P229">
            <v>1300000</v>
          </cell>
          <cell r="Q229">
            <v>23</v>
          </cell>
          <cell r="R229" t="str">
            <v>(科研)5型アデニル酸シクラーゼによる活性酸素産生シグナルの解析と心不全治療への応用</v>
          </cell>
          <cell r="S229">
            <v>50571147</v>
          </cell>
          <cell r="T229">
            <v>1022790719</v>
          </cell>
          <cell r="V229">
            <v>23</v>
          </cell>
          <cell r="W229" t="str">
            <v>肝脂質分泌機能障害に焦点を当てた非アルコール性脂肪肝炎診断、治療法の開発</v>
          </cell>
          <cell r="X229">
            <v>30468160</v>
          </cell>
          <cell r="Y229">
            <v>1022790661</v>
          </cell>
        </row>
        <row r="230">
          <cell r="A230">
            <v>229</v>
          </cell>
          <cell r="B230" t="str">
            <v>若B-51</v>
          </cell>
          <cell r="C230" t="str">
            <v>若手研究(B)</v>
          </cell>
          <cell r="D230">
            <v>7206</v>
          </cell>
          <cell r="F230" t="str">
            <v>生物系</v>
          </cell>
          <cell r="G230" t="str">
            <v>医歯薬学</v>
          </cell>
          <cell r="H230" t="str">
            <v>内科系臨床医学</v>
          </cell>
          <cell r="I230" t="str">
            <v>神経内科学</v>
          </cell>
          <cell r="J230" t="str">
            <v>研）研究院（福浦）（19-）</v>
          </cell>
          <cell r="K230" t="str">
            <v>福浦</v>
          </cell>
          <cell r="L230" t="str">
            <v>助教</v>
          </cell>
          <cell r="M230" t="str">
            <v>土井　宏</v>
          </cell>
          <cell r="N230">
            <v>1800000</v>
          </cell>
          <cell r="O230">
            <v>540000</v>
          </cell>
          <cell r="P230">
            <v>1000000</v>
          </cell>
          <cell r="Q230">
            <v>23</v>
          </cell>
          <cell r="R230" t="str">
            <v>劣性型脊髄小脳変性症の遺伝子単離研究</v>
          </cell>
          <cell r="S230">
            <v>10326035</v>
          </cell>
          <cell r="T230">
            <v>1022790823</v>
          </cell>
          <cell r="V230">
            <v>23</v>
          </cell>
          <cell r="W230" t="str">
            <v>(科研)5型アデニル酸シクラーゼによる活性酸素産生シグナルの解析と心不全治療への応用</v>
          </cell>
          <cell r="X230">
            <v>50571147</v>
          </cell>
          <cell r="Y230">
            <v>1022790719</v>
          </cell>
        </row>
        <row r="231">
          <cell r="A231">
            <v>230</v>
          </cell>
          <cell r="B231" t="str">
            <v>若B-52</v>
          </cell>
          <cell r="C231" t="str">
            <v>若手研究(B)</v>
          </cell>
          <cell r="D231">
            <v>7212</v>
          </cell>
          <cell r="F231" t="str">
            <v>生物系</v>
          </cell>
          <cell r="G231" t="str">
            <v>医歯薬学</v>
          </cell>
          <cell r="H231" t="str">
            <v>内科系臨床医学</v>
          </cell>
          <cell r="I231" t="str">
            <v>小児科学</v>
          </cell>
          <cell r="J231" t="str">
            <v>客）客員教員等</v>
          </cell>
          <cell r="K231" t="str">
            <v>鶴見</v>
          </cell>
          <cell r="L231" t="str">
            <v>その他</v>
          </cell>
          <cell r="M231" t="str">
            <v>張田　豊</v>
          </cell>
          <cell r="N231">
            <v>1600000</v>
          </cell>
          <cell r="O231">
            <v>480000</v>
          </cell>
          <cell r="P231">
            <v>1300000</v>
          </cell>
          <cell r="Q231">
            <v>23</v>
          </cell>
          <cell r="R231" t="str">
            <v>蛋白尿制限機構としての糸球体上皮細胞極性制御メカニズムの解明</v>
          </cell>
          <cell r="S231">
            <v>10451866</v>
          </cell>
          <cell r="T231">
            <v>1022790991</v>
          </cell>
          <cell r="V231">
            <v>23</v>
          </cell>
          <cell r="W231" t="str">
            <v>劣性型脊髄小脳変性症の遺伝子単離研究</v>
          </cell>
          <cell r="X231">
            <v>10326035</v>
          </cell>
          <cell r="Y231">
            <v>1022790823</v>
          </cell>
        </row>
        <row r="232">
          <cell r="A232">
            <v>231</v>
          </cell>
          <cell r="B232" t="str">
            <v>若B-53</v>
          </cell>
          <cell r="C232" t="str">
            <v>若手研究(B)</v>
          </cell>
          <cell r="D232">
            <v>7216</v>
          </cell>
          <cell r="F232" t="str">
            <v>生物系</v>
          </cell>
          <cell r="G232" t="str">
            <v>医歯薬学</v>
          </cell>
          <cell r="H232" t="str">
            <v>内科系臨床医学</v>
          </cell>
          <cell r="I232" t="str">
            <v>放射線科学</v>
          </cell>
          <cell r="J232" t="str">
            <v>客)客員教員等(福浦)(19-)</v>
          </cell>
          <cell r="K232" t="str">
            <v>福浦</v>
          </cell>
          <cell r="L232" t="str">
            <v>その他</v>
          </cell>
          <cell r="M232" t="str">
            <v>有澤　哲</v>
          </cell>
          <cell r="N232">
            <v>1800000</v>
          </cell>
          <cell r="O232">
            <v>540000</v>
          </cell>
          <cell r="P232">
            <v>1400000</v>
          </cell>
          <cell r="Q232">
            <v>23</v>
          </cell>
          <cell r="R232" t="str">
            <v>新規F-18標識合成法の開発とそれを活用する[F-18]フルオロアミノ酸の合成</v>
          </cell>
          <cell r="S232">
            <v>830508338</v>
          </cell>
          <cell r="T232">
            <v>1022791214</v>
          </cell>
          <cell r="V232">
            <v>23</v>
          </cell>
          <cell r="W232" t="str">
            <v>蛋白尿制限機構としての糸球体上皮細胞極性制御メカニズムの解明</v>
          </cell>
          <cell r="X232">
            <v>10451866</v>
          </cell>
          <cell r="Y232">
            <v>1022790991</v>
          </cell>
        </row>
        <row r="233">
          <cell r="A233">
            <v>232</v>
          </cell>
          <cell r="B233" t="str">
            <v>若B-54</v>
          </cell>
          <cell r="C233" t="str">
            <v>若手研究(B)</v>
          </cell>
          <cell r="D233">
            <v>7309</v>
          </cell>
          <cell r="F233" t="str">
            <v>生物系</v>
          </cell>
          <cell r="G233" t="str">
            <v>医歯薬学</v>
          </cell>
          <cell r="H233" t="str">
            <v>外科系臨床医学</v>
          </cell>
          <cell r="I233" t="str">
            <v>耳鼻咽喉科学</v>
          </cell>
          <cell r="J233" t="str">
            <v>客)客員教員等(福浦)(19-)</v>
          </cell>
          <cell r="K233" t="str">
            <v>福浦</v>
          </cell>
          <cell r="L233" t="str">
            <v>その他</v>
          </cell>
          <cell r="M233" t="str">
            <v>石黒　由香利</v>
          </cell>
          <cell r="N233">
            <v>2000000</v>
          </cell>
          <cell r="O233">
            <v>600000</v>
          </cell>
          <cell r="P233">
            <v>1300000</v>
          </cell>
          <cell r="Q233">
            <v>23</v>
          </cell>
          <cell r="R233" t="str">
            <v>EGFR阻害剤による急性肺障害発症のメカニズム解明とその抑制方法の開発</v>
          </cell>
          <cell r="S233">
            <v>423830</v>
          </cell>
          <cell r="T233">
            <v>1022791619</v>
          </cell>
          <cell r="V233">
            <v>23</v>
          </cell>
          <cell r="W233" t="str">
            <v>新規F-18標識合成法の開発とそれを活用する[F-18]フルオロアミノ酸の合成</v>
          </cell>
          <cell r="X233">
            <v>830508338</v>
          </cell>
          <cell r="Y233">
            <v>1022791214</v>
          </cell>
        </row>
        <row r="234">
          <cell r="A234">
            <v>233</v>
          </cell>
          <cell r="B234" t="str">
            <v>若B-55</v>
          </cell>
          <cell r="C234" t="str">
            <v>若手研究(B)</v>
          </cell>
          <cell r="D234">
            <v>7407</v>
          </cell>
          <cell r="F234" t="str">
            <v>生物系</v>
          </cell>
          <cell r="G234" t="str">
            <v>医歯薬学</v>
          </cell>
          <cell r="H234" t="str">
            <v>歯学</v>
          </cell>
          <cell r="I234" t="str">
            <v>外科系歯学</v>
          </cell>
          <cell r="J234" t="str">
            <v>客)客員教員等(福浦)(19-)</v>
          </cell>
          <cell r="K234" t="str">
            <v>福浦</v>
          </cell>
          <cell r="L234" t="str">
            <v>その他</v>
          </cell>
          <cell r="M234" t="str">
            <v>岩井　俊憲</v>
          </cell>
          <cell r="N234">
            <v>2100000</v>
          </cell>
          <cell r="O234">
            <v>630000</v>
          </cell>
          <cell r="P234">
            <v>1100000</v>
          </cell>
          <cell r="Q234">
            <v>23</v>
          </cell>
          <cell r="R234" t="str">
            <v>内視鏡支援下口腔外科手術を普及させるための安価な内視鏡システムの開発</v>
          </cell>
          <cell r="S234">
            <v>468191</v>
          </cell>
          <cell r="T234">
            <v>1022791998</v>
          </cell>
          <cell r="V234">
            <v>23</v>
          </cell>
          <cell r="W234" t="str">
            <v>EGFR阻害剤による急性肺障害発症のメカニズム解明とその抑制方法の開発</v>
          </cell>
          <cell r="X234">
            <v>423830</v>
          </cell>
          <cell r="Y234">
            <v>1022791619</v>
          </cell>
        </row>
        <row r="235">
          <cell r="A235">
            <v>234</v>
          </cell>
          <cell r="B235" t="str">
            <v>若B-56</v>
          </cell>
          <cell r="C235" t="str">
            <v>若手研究(B)</v>
          </cell>
          <cell r="D235">
            <v>7407</v>
          </cell>
          <cell r="F235" t="str">
            <v>生物系</v>
          </cell>
          <cell r="G235" t="str">
            <v>医歯薬学</v>
          </cell>
          <cell r="H235" t="str">
            <v>歯学</v>
          </cell>
          <cell r="I235" t="str">
            <v>外科系歯学</v>
          </cell>
          <cell r="J235" t="str">
            <v>客)客員教員等(福浦)(19-)</v>
          </cell>
          <cell r="K235" t="str">
            <v>福浦</v>
          </cell>
          <cell r="L235" t="str">
            <v>その他</v>
          </cell>
          <cell r="M235" t="str">
            <v>佐藤　有紀</v>
          </cell>
          <cell r="N235">
            <v>1700000</v>
          </cell>
          <cell r="O235">
            <v>510000</v>
          </cell>
          <cell r="P235">
            <v>1000000</v>
          </cell>
          <cell r="Q235">
            <v>23</v>
          </cell>
          <cell r="R235" t="str">
            <v>(科研)放射線照射後ヒト唾液腺における幹/前駆細胞の分離とその特性解析</v>
          </cell>
          <cell r="S235">
            <v>60573277</v>
          </cell>
          <cell r="T235">
            <v>1022791999</v>
          </cell>
          <cell r="V235">
            <v>23</v>
          </cell>
          <cell r="W235" t="str">
            <v>内視鏡支援下口腔外科手術を普及させるための安価な内視鏡システムの開発</v>
          </cell>
          <cell r="X235">
            <v>468191</v>
          </cell>
          <cell r="Y235">
            <v>1022791998</v>
          </cell>
        </row>
        <row r="236">
          <cell r="A236">
            <v>235</v>
          </cell>
          <cell r="B236" t="str">
            <v>新学-1</v>
          </cell>
          <cell r="C236" t="str">
            <v>新学術領域研究</v>
          </cell>
          <cell r="D236">
            <v>3005</v>
          </cell>
          <cell r="F236" t="str">
            <v>人文社会系</v>
          </cell>
          <cell r="G236" t="str">
            <v>人文学</v>
          </cell>
          <cell r="H236" t="str">
            <v>言語学</v>
          </cell>
          <cell r="I236" t="str">
            <v>外国語教育</v>
          </cell>
          <cell r="J236" t="str">
            <v>研）研究院（福浦）（19-）</v>
          </cell>
          <cell r="K236" t="str">
            <v>福浦</v>
          </cell>
          <cell r="L236" t="str">
            <v>准教授</v>
          </cell>
          <cell r="M236" t="str">
            <v>小川　毅彦</v>
          </cell>
          <cell r="N236">
            <v>27300000</v>
          </cell>
          <cell r="O236">
            <v>8190000</v>
          </cell>
          <cell r="P236">
            <v>500000</v>
          </cell>
          <cell r="Q236">
            <v>24</v>
          </cell>
          <cell r="R236" t="str">
            <v>(科研)培養系を用いたマウスＧＳＣ／ニッチ・システムの解明と分化誘導系の開発</v>
          </cell>
          <cell r="S236">
            <v>50254222</v>
          </cell>
          <cell r="T236">
            <v>1020116005</v>
          </cell>
          <cell r="V236">
            <v>23</v>
          </cell>
          <cell r="W236" t="str">
            <v>(科研)放射線照射後ヒト唾液腺における幹/前駆細胞の分離とその特性解析</v>
          </cell>
          <cell r="X236">
            <v>60573277</v>
          </cell>
          <cell r="Y236">
            <v>1022791999</v>
          </cell>
        </row>
        <row r="237">
          <cell r="A237">
            <v>236</v>
          </cell>
          <cell r="B237" t="str">
            <v>新学-2</v>
          </cell>
          <cell r="C237" t="str">
            <v>新学術領域研究</v>
          </cell>
          <cell r="D237">
            <v>2006</v>
          </cell>
          <cell r="F237" t="e">
            <v>#N/A</v>
          </cell>
          <cell r="G237" t="e">
            <v>#N/A</v>
          </cell>
          <cell r="H237" t="e">
            <v>#N/A</v>
          </cell>
          <cell r="I237" t="e">
            <v>#N/A</v>
          </cell>
          <cell r="J237" t="str">
            <v>研）研究院</v>
          </cell>
          <cell r="K237" t="str">
            <v>鶴見</v>
          </cell>
          <cell r="L237" t="str">
            <v>教授</v>
          </cell>
          <cell r="M237" t="str">
            <v>木寺　詔紀</v>
          </cell>
          <cell r="N237">
            <v>2600000</v>
          </cell>
          <cell r="O237">
            <v>780000</v>
          </cell>
          <cell r="P237">
            <v>27400000</v>
          </cell>
          <cell r="Q237">
            <v>22</v>
          </cell>
          <cell r="R237" t="str">
            <v>タンパク質側鎖の平衝揺らぎと基質結合に伴う応答的運動</v>
          </cell>
          <cell r="S237">
            <v>186280</v>
          </cell>
          <cell r="T237">
            <v>1021107523</v>
          </cell>
          <cell r="V237">
            <v>24</v>
          </cell>
          <cell r="W237" t="str">
            <v>(科研)培養系を用いたマウスＧＳＣ／ニッチ・システムの解明と分化誘導系の開発</v>
          </cell>
          <cell r="X237">
            <v>50254222</v>
          </cell>
          <cell r="Y237">
            <v>1020116005</v>
          </cell>
        </row>
        <row r="238">
          <cell r="A238">
            <v>237</v>
          </cell>
          <cell r="B238" t="str">
            <v>新学-3</v>
          </cell>
          <cell r="C238" t="str">
            <v>新学術領域研究</v>
          </cell>
          <cell r="D238">
            <v>3102</v>
          </cell>
          <cell r="E238" t="str">
            <v>★</v>
          </cell>
          <cell r="F238" t="str">
            <v>人文社会系</v>
          </cell>
          <cell r="G238" t="str">
            <v>人文学</v>
          </cell>
          <cell r="H238" t="str">
            <v>史学</v>
          </cell>
          <cell r="I238" t="str">
            <v>日本史</v>
          </cell>
          <cell r="J238" t="str">
            <v>研）研究院</v>
          </cell>
          <cell r="K238" t="str">
            <v>鶴見</v>
          </cell>
          <cell r="L238" t="str">
            <v>教授</v>
          </cell>
          <cell r="M238" t="str">
            <v>佐藤　衛</v>
          </cell>
          <cell r="N238">
            <v>7000000</v>
          </cell>
          <cell r="O238">
            <v>2100000</v>
          </cell>
          <cell r="P238">
            <v>0</v>
          </cell>
          <cell r="Q238">
            <v>25</v>
          </cell>
          <cell r="R238" t="str">
            <v>天然変性タンパク質の分子認識機構と機能発現</v>
          </cell>
          <cell r="S238">
            <v>60170784</v>
          </cell>
          <cell r="T238">
            <v>1021113001</v>
          </cell>
          <cell r="V238">
            <v>22</v>
          </cell>
          <cell r="W238" t="str">
            <v>タンパク質側鎖の平衝揺らぎと基質結合に伴う応答的運動</v>
          </cell>
          <cell r="X238">
            <v>186280</v>
          </cell>
          <cell r="Y238">
            <v>1021107523</v>
          </cell>
        </row>
        <row r="239">
          <cell r="A239">
            <v>238</v>
          </cell>
          <cell r="B239" t="str">
            <v>新学-4</v>
          </cell>
          <cell r="C239" t="str">
            <v>新学術領域研究</v>
          </cell>
          <cell r="D239">
            <v>3102</v>
          </cell>
          <cell r="E239" t="str">
            <v>★</v>
          </cell>
          <cell r="F239" t="str">
            <v>人文社会系</v>
          </cell>
          <cell r="G239" t="str">
            <v>人文学</v>
          </cell>
          <cell r="H239" t="str">
            <v>史学</v>
          </cell>
          <cell r="I239" t="str">
            <v>日本史</v>
          </cell>
          <cell r="J239" t="str">
            <v>研）研究院</v>
          </cell>
          <cell r="K239" t="str">
            <v>鶴見</v>
          </cell>
          <cell r="L239" t="str">
            <v>教授</v>
          </cell>
          <cell r="M239" t="str">
            <v>佐藤　衛</v>
          </cell>
          <cell r="N239">
            <v>23100000</v>
          </cell>
          <cell r="O239">
            <v>6930000</v>
          </cell>
          <cell r="P239">
            <v>4600000</v>
          </cell>
          <cell r="Q239">
            <v>25</v>
          </cell>
          <cell r="R239" t="str">
            <v>天然変性タンパク質の新規構造解析法の開発</v>
          </cell>
          <cell r="S239">
            <v>60170784</v>
          </cell>
          <cell r="T239">
            <v>1021113002</v>
          </cell>
          <cell r="V239">
            <v>25</v>
          </cell>
          <cell r="W239" t="str">
            <v>天然変性タンパク質の分子認識機構と機能発現</v>
          </cell>
          <cell r="X239">
            <v>60170784</v>
          </cell>
          <cell r="Y239">
            <v>1021113001</v>
          </cell>
        </row>
        <row r="240">
          <cell r="A240">
            <v>239</v>
          </cell>
          <cell r="B240" t="str">
            <v>新学-5</v>
          </cell>
          <cell r="C240" t="str">
            <v>新学術領域研究</v>
          </cell>
          <cell r="D240">
            <v>3102</v>
          </cell>
          <cell r="E240" t="str">
            <v>★</v>
          </cell>
          <cell r="F240" t="str">
            <v>人文社会系</v>
          </cell>
          <cell r="G240" t="str">
            <v>人文学</v>
          </cell>
          <cell r="H240" t="str">
            <v>史学</v>
          </cell>
          <cell r="I240" t="str">
            <v>日本史</v>
          </cell>
          <cell r="J240" t="str">
            <v>研）研究院</v>
          </cell>
          <cell r="K240" t="str">
            <v>鶴見</v>
          </cell>
          <cell r="L240" t="str">
            <v>准教授</v>
          </cell>
          <cell r="M240" t="str">
            <v>明石　知子</v>
          </cell>
          <cell r="N240">
            <v>30200000</v>
          </cell>
          <cell r="O240">
            <v>9060000</v>
          </cell>
          <cell r="P240">
            <v>23100000</v>
          </cell>
          <cell r="Q240">
            <v>25</v>
          </cell>
          <cell r="R240" t="str">
            <v>天然変性タンパク質の動的構造解析</v>
          </cell>
          <cell r="S240">
            <v>10280728</v>
          </cell>
          <cell r="T240">
            <v>1021113003</v>
          </cell>
          <cell r="V240">
            <v>25</v>
          </cell>
          <cell r="W240" t="str">
            <v>天然変性タンパク質の新規構造解析法の開発</v>
          </cell>
          <cell r="X240">
            <v>60170784</v>
          </cell>
          <cell r="Y240">
            <v>1021113002</v>
          </cell>
        </row>
        <row r="241">
          <cell r="A241">
            <v>240</v>
          </cell>
          <cell r="B241" t="str">
            <v>新学-6</v>
          </cell>
          <cell r="C241" t="str">
            <v>新学術領域研究</v>
          </cell>
          <cell r="D241">
            <v>3105</v>
          </cell>
          <cell r="E241" t="str">
            <v>★</v>
          </cell>
          <cell r="F241" t="str">
            <v>人文社会系</v>
          </cell>
          <cell r="G241" t="str">
            <v>人文学</v>
          </cell>
          <cell r="H241" t="str">
            <v>史学</v>
          </cell>
          <cell r="I241" t="str">
            <v>考古学</v>
          </cell>
          <cell r="J241" t="str">
            <v>研）研究院（福浦）（19-）</v>
          </cell>
          <cell r="K241" t="str">
            <v>福浦</v>
          </cell>
          <cell r="L241" t="str">
            <v>准教授</v>
          </cell>
          <cell r="M241" t="str">
            <v>鈴木　厚</v>
          </cell>
          <cell r="N241">
            <v>24100000</v>
          </cell>
          <cell r="O241">
            <v>7230000</v>
          </cell>
          <cell r="P241">
            <v>30200000</v>
          </cell>
          <cell r="Q241">
            <v>25</v>
          </cell>
          <cell r="R241" t="str">
            <v>普遍的細胞極性制御装置による哺乳動物初期胚発生制御機構の研究</v>
          </cell>
          <cell r="S241">
            <v>264606</v>
          </cell>
          <cell r="T241">
            <v>1021116004</v>
          </cell>
          <cell r="V241">
            <v>25</v>
          </cell>
          <cell r="W241" t="str">
            <v>天然変性タンパク質の動的構造解析</v>
          </cell>
          <cell r="X241">
            <v>10280728</v>
          </cell>
          <cell r="Y241">
            <v>1021113003</v>
          </cell>
        </row>
        <row r="242">
          <cell r="A242">
            <v>241</v>
          </cell>
          <cell r="B242" t="str">
            <v>新学-7</v>
          </cell>
          <cell r="C242" t="str">
            <v>新学術領域研究</v>
          </cell>
          <cell r="D242">
            <v>3006</v>
          </cell>
          <cell r="F242" t="e">
            <v>#N/A</v>
          </cell>
          <cell r="G242" t="e">
            <v>#N/A</v>
          </cell>
          <cell r="H242" t="e">
            <v>#N/A</v>
          </cell>
          <cell r="I242" t="e">
            <v>#N/A</v>
          </cell>
          <cell r="J242" t="str">
            <v>研）研究院</v>
          </cell>
          <cell r="K242" t="str">
            <v>鶴見</v>
          </cell>
          <cell r="L242" t="str">
            <v>准教授</v>
          </cell>
          <cell r="M242" t="str">
            <v>清水　敏之</v>
          </cell>
          <cell r="N242">
            <v>2500000</v>
          </cell>
          <cell r="O242">
            <v>750000</v>
          </cell>
          <cell r="P242">
            <v>23400000</v>
          </cell>
          <cell r="Q242">
            <v>22</v>
          </cell>
          <cell r="R242" t="str">
            <v>植物自然免疫を担う活性酸素生成酵素の制御機構の構造生物学的解明</v>
          </cell>
          <cell r="S242">
            <v>30273858</v>
          </cell>
          <cell r="T242">
            <v>1021117513</v>
          </cell>
          <cell r="V242">
            <v>25</v>
          </cell>
          <cell r="W242" t="str">
            <v>普遍的細胞極性制御装置による哺乳動物初期胚発生制御機構の研究</v>
          </cell>
          <cell r="X242">
            <v>264606</v>
          </cell>
          <cell r="Y242">
            <v>1021116004</v>
          </cell>
        </row>
        <row r="243">
          <cell r="A243">
            <v>242</v>
          </cell>
          <cell r="B243" t="str">
            <v>新学-8</v>
          </cell>
          <cell r="C243" t="str">
            <v>新学術領域研究</v>
          </cell>
          <cell r="D243">
            <v>4001</v>
          </cell>
          <cell r="F243" t="str">
            <v>人文社会系</v>
          </cell>
          <cell r="G243" t="str">
            <v>社会科学</v>
          </cell>
          <cell r="H243" t="str">
            <v>教育学</v>
          </cell>
          <cell r="I243" t="str">
            <v>教育学</v>
          </cell>
          <cell r="J243" t="str">
            <v>研）研究院</v>
          </cell>
          <cell r="K243" t="str">
            <v>鶴見</v>
          </cell>
          <cell r="L243" t="str">
            <v>准教授</v>
          </cell>
          <cell r="M243" t="str">
            <v>池口　満徳</v>
          </cell>
          <cell r="N243">
            <v>2000000</v>
          </cell>
          <cell r="O243">
            <v>600000</v>
          </cell>
          <cell r="P243">
            <v>0</v>
          </cell>
          <cell r="Q243">
            <v>22</v>
          </cell>
          <cell r="R243" t="str">
            <v>Ｐループ型ＡＴＰ加水分解酵素の機能発現機構の解明</v>
          </cell>
          <cell r="S243">
            <v>6261955</v>
          </cell>
          <cell r="T243">
            <v>1021118519</v>
          </cell>
          <cell r="V243">
            <v>22</v>
          </cell>
          <cell r="W243" t="str">
            <v>植物自然免疫を担う活性酸素生成酵素の制御機構の構造生物学的解明</v>
          </cell>
          <cell r="X243">
            <v>30273858</v>
          </cell>
          <cell r="Y243">
            <v>1021117513</v>
          </cell>
        </row>
        <row r="244">
          <cell r="A244">
            <v>243</v>
          </cell>
          <cell r="B244" t="str">
            <v>新学-9</v>
          </cell>
          <cell r="C244" t="str">
            <v>新学術領域研究</v>
          </cell>
          <cell r="D244">
            <v>3102</v>
          </cell>
          <cell r="F244" t="str">
            <v>人文社会系</v>
          </cell>
          <cell r="G244" t="str">
            <v>人文学</v>
          </cell>
          <cell r="H244" t="str">
            <v>史学</v>
          </cell>
          <cell r="I244" t="str">
            <v>日本史</v>
          </cell>
          <cell r="J244" t="str">
            <v>研）研究院</v>
          </cell>
          <cell r="K244" t="str">
            <v>鶴見</v>
          </cell>
          <cell r="L244" t="str">
            <v>教授</v>
          </cell>
          <cell r="M244" t="str">
            <v>古久保　哲朗</v>
          </cell>
          <cell r="N244">
            <v>4500000</v>
          </cell>
          <cell r="O244">
            <v>1350000</v>
          </cell>
          <cell r="P244">
            <v>0</v>
          </cell>
          <cell r="Q244">
            <v>23</v>
          </cell>
          <cell r="R244" t="str">
            <v>基本転写因子ＴＦＩＩＤの機能発現における天然変性領域の役割</v>
          </cell>
          <cell r="S244">
            <v>10271587</v>
          </cell>
          <cell r="T244">
            <v>1022113517</v>
          </cell>
          <cell r="V244">
            <v>22</v>
          </cell>
          <cell r="W244" t="str">
            <v>Ｐループ型ＡＴＰ加水分解酵素の機能発現機構の解明</v>
          </cell>
          <cell r="X244">
            <v>6261955</v>
          </cell>
          <cell r="Y244">
            <v>1021118519</v>
          </cell>
        </row>
        <row r="245">
          <cell r="A245">
            <v>244</v>
          </cell>
          <cell r="B245" t="str">
            <v>新学-10</v>
          </cell>
          <cell r="C245" t="str">
            <v>新学術領域研究</v>
          </cell>
          <cell r="D245">
            <v>4104</v>
          </cell>
          <cell r="F245" t="str">
            <v>理工系</v>
          </cell>
          <cell r="G245" t="str">
            <v>数物系科学</v>
          </cell>
          <cell r="H245" t="str">
            <v>数学</v>
          </cell>
          <cell r="I245" t="str">
            <v>基礎解析学</v>
          </cell>
          <cell r="J245" t="str">
            <v>その他の研究科</v>
          </cell>
          <cell r="K245" t="str">
            <v>鶴見</v>
          </cell>
          <cell r="L245" t="str">
            <v>教授</v>
          </cell>
          <cell r="M245" t="str">
            <v>片平　正人</v>
          </cell>
          <cell r="N245">
            <v>4200000</v>
          </cell>
          <cell r="O245">
            <v>1260000</v>
          </cell>
          <cell r="P245">
            <v>4500000</v>
          </cell>
          <cell r="Q245">
            <v>23</v>
          </cell>
          <cell r="R245" t="str">
            <v>DNA上の極性を有したスライディングとカップルした塩基変換酵素反応の解析</v>
          </cell>
          <cell r="S245">
            <v>70211844</v>
          </cell>
          <cell r="T245">
            <v>1022121517</v>
          </cell>
          <cell r="V245">
            <v>23</v>
          </cell>
          <cell r="W245" t="str">
            <v>基本転写因子ＴＦＩＩＤの機能発現における天然変性領域の役割</v>
          </cell>
          <cell r="X245">
            <v>10271587</v>
          </cell>
          <cell r="Y245">
            <v>1022113517</v>
          </cell>
        </row>
        <row r="246">
          <cell r="A246">
            <v>245</v>
          </cell>
          <cell r="B246" t="str">
            <v>新学-11</v>
          </cell>
          <cell r="C246" t="str">
            <v>新学術領域研究　（課題提案型）</v>
          </cell>
          <cell r="D246">
            <v>6912</v>
          </cell>
          <cell r="F246" t="str">
            <v>生物系</v>
          </cell>
          <cell r="G246" t="str">
            <v>医歯薬学</v>
          </cell>
          <cell r="H246" t="str">
            <v>基礎医学</v>
          </cell>
          <cell r="I246" t="str">
            <v>ウイルス学</v>
          </cell>
          <cell r="J246" t="str">
            <v>客)客員教員等(福浦)(19-)</v>
          </cell>
          <cell r="K246" t="str">
            <v>福浦</v>
          </cell>
          <cell r="L246" t="str">
            <v>教授</v>
          </cell>
          <cell r="M246" t="str">
            <v>武下　文彦</v>
          </cell>
          <cell r="N246">
            <v>8200000</v>
          </cell>
          <cell r="O246">
            <v>2460000</v>
          </cell>
          <cell r="P246">
            <v>4200000</v>
          </cell>
          <cell r="Q246">
            <v>22</v>
          </cell>
          <cell r="R246" t="str">
            <v>(科研)ウィルス由来B-DNA認識機構の解明と免疫調節薬への応用</v>
          </cell>
          <cell r="S246">
            <v>60333572</v>
          </cell>
          <cell r="T246">
            <v>1020200074</v>
          </cell>
          <cell r="V246">
            <v>23</v>
          </cell>
          <cell r="W246" t="str">
            <v>DNA上の極性を有したスライディングとカップルした塩基変換酵素反応の解析</v>
          </cell>
          <cell r="X246">
            <v>70211844</v>
          </cell>
          <cell r="Y246">
            <v>1022121517</v>
          </cell>
        </row>
        <row r="247">
          <cell r="A247">
            <v>246</v>
          </cell>
          <cell r="B247" t="str">
            <v>挑-1</v>
          </cell>
          <cell r="C247" t="str">
            <v>挑戦的萌芽研究</v>
          </cell>
          <cell r="D247">
            <v>2002</v>
          </cell>
          <cell r="E247" t="str">
            <v>★</v>
          </cell>
          <cell r="F247" t="str">
            <v>理工系</v>
          </cell>
          <cell r="G247" t="str">
            <v>工学</v>
          </cell>
          <cell r="H247" t="str">
            <v>機械工学</v>
          </cell>
          <cell r="I247" t="str">
            <v>機械材料・材料力学</v>
          </cell>
          <cell r="J247" t="str">
            <v>研）研究院</v>
          </cell>
          <cell r="K247" t="str">
            <v>八景</v>
          </cell>
          <cell r="L247" t="str">
            <v>准教授</v>
          </cell>
          <cell r="M247" t="str">
            <v>大沢　正俊</v>
          </cell>
          <cell r="N247">
            <v>400000</v>
          </cell>
          <cell r="O247">
            <v>0</v>
          </cell>
          <cell r="P247">
            <v>8600000</v>
          </cell>
          <cell r="Q247">
            <v>23</v>
          </cell>
          <cell r="R247" t="str">
            <v>漁業権放棄にみる開発と資源・環境保護の選択の効率性、および公平性の法経済学的分析</v>
          </cell>
          <cell r="S247">
            <v>50305463</v>
          </cell>
          <cell r="T247">
            <v>1021651014</v>
          </cell>
          <cell r="V247">
            <v>26</v>
          </cell>
          <cell r="W247" t="str">
            <v>ﾍﾞｰﾁｪｯﾄ病などのHLA関連遺伝性眼疾患における疾患特異的な多型の網羅的探索</v>
          </cell>
          <cell r="X247">
            <v>90336579</v>
          </cell>
          <cell r="Y247">
            <v>1022133010</v>
          </cell>
        </row>
        <row r="248">
          <cell r="A248">
            <v>247</v>
          </cell>
          <cell r="B248" t="str">
            <v>挑-2</v>
          </cell>
          <cell r="C248" t="str">
            <v>挑戦的萌芽研究</v>
          </cell>
          <cell r="D248">
            <v>7301</v>
          </cell>
          <cell r="E248" t="str">
            <v>★</v>
          </cell>
          <cell r="F248" t="str">
            <v>理工系</v>
          </cell>
          <cell r="G248" t="str">
            <v>工学</v>
          </cell>
          <cell r="H248" t="str">
            <v>機械工学</v>
          </cell>
          <cell r="I248" t="str">
            <v>機械材料・材料力学</v>
          </cell>
          <cell r="J248" t="str">
            <v>客)客員教員等(福浦)(19-)</v>
          </cell>
          <cell r="K248" t="str">
            <v>福浦</v>
          </cell>
          <cell r="L248" t="str">
            <v>その他</v>
          </cell>
          <cell r="M248" t="str">
            <v>小池　直人</v>
          </cell>
          <cell r="N248">
            <v>1400000</v>
          </cell>
          <cell r="O248">
            <v>0</v>
          </cell>
          <cell r="P248">
            <v>10500000</v>
          </cell>
          <cell r="Q248">
            <v>22</v>
          </cell>
          <cell r="R248" t="str">
            <v>革新的三次元培養法による肝幹細胞を起点とした肝臓組織の再構築</v>
          </cell>
          <cell r="S248">
            <v>50301081</v>
          </cell>
          <cell r="T248">
            <v>1021659308</v>
          </cell>
          <cell r="V248">
            <v>26</v>
          </cell>
          <cell r="W248" t="str">
            <v>心筋細胞シグナルパスウェイ制御機構と神経性調節の統合的解明</v>
          </cell>
          <cell r="X248">
            <v>40305470</v>
          </cell>
          <cell r="Y248">
            <v>1022136009</v>
          </cell>
        </row>
        <row r="249">
          <cell r="A249">
            <v>248</v>
          </cell>
          <cell r="B249" t="str">
            <v>挑-3</v>
          </cell>
          <cell r="C249" t="str">
            <v>挑戦的萌芽研究</v>
          </cell>
          <cell r="D249">
            <v>7308</v>
          </cell>
          <cell r="E249" t="str">
            <v>★</v>
          </cell>
          <cell r="F249" t="str">
            <v>理工系</v>
          </cell>
          <cell r="G249" t="str">
            <v>工学</v>
          </cell>
          <cell r="H249" t="str">
            <v>機械工学</v>
          </cell>
          <cell r="I249" t="str">
            <v>機械材料・材料力学</v>
          </cell>
          <cell r="J249" t="str">
            <v>研）研究院（福浦）（19-）</v>
          </cell>
          <cell r="K249" t="str">
            <v>福浦</v>
          </cell>
          <cell r="L249" t="str">
            <v>教授</v>
          </cell>
          <cell r="M249" t="str">
            <v>窪田　吉信</v>
          </cell>
          <cell r="N249">
            <v>1200000</v>
          </cell>
          <cell r="O249">
            <v>0</v>
          </cell>
          <cell r="P249">
            <v>0</v>
          </cell>
          <cell r="Q249">
            <v>22</v>
          </cell>
          <cell r="R249" t="str">
            <v>ナノ修飾光触媒ハイブリッド微粒子の膀胱癌診断・治療への応用研究</v>
          </cell>
          <cell r="S249">
            <v>10106312</v>
          </cell>
          <cell r="T249">
            <v>1021659376</v>
          </cell>
          <cell r="V249">
            <v>22</v>
          </cell>
          <cell r="W249" t="str">
            <v>(科研)ウィルス由来B-DNA認識機構の解明と免疫調節薬への応用</v>
          </cell>
          <cell r="X249">
            <v>60333572</v>
          </cell>
          <cell r="Y249">
            <v>1020200074</v>
          </cell>
        </row>
        <row r="250">
          <cell r="A250">
            <v>249</v>
          </cell>
          <cell r="B250" t="str">
            <v>挑-4</v>
          </cell>
          <cell r="C250" t="str">
            <v>挑戦的萌芽研究</v>
          </cell>
          <cell r="D250">
            <v>7406</v>
          </cell>
          <cell r="E250" t="str">
            <v>★</v>
          </cell>
          <cell r="F250" t="e">
            <v>#N/A</v>
          </cell>
          <cell r="G250" t="e">
            <v>#N/A</v>
          </cell>
          <cell r="H250" t="e">
            <v>#N/A</v>
          </cell>
          <cell r="I250" t="e">
            <v>#N/A</v>
          </cell>
          <cell r="J250" t="str">
            <v>研）研究院（福浦）（19-）</v>
          </cell>
          <cell r="K250" t="str">
            <v>福浦</v>
          </cell>
          <cell r="L250" t="str">
            <v>准教授</v>
          </cell>
          <cell r="M250" t="str">
            <v>中村　史雄</v>
          </cell>
          <cell r="N250">
            <v>1700000</v>
          </cell>
          <cell r="O250">
            <v>0</v>
          </cell>
          <cell r="P250">
            <v>500000</v>
          </cell>
          <cell r="Q250">
            <v>23</v>
          </cell>
          <cell r="R250" t="str">
            <v>光ガイドによる神経突起伸長制御を目指して</v>
          </cell>
          <cell r="S250">
            <v>10262023</v>
          </cell>
          <cell r="T250">
            <v>1022650084</v>
          </cell>
          <cell r="V250">
            <v>23</v>
          </cell>
          <cell r="W250" t="str">
            <v>漁業権放棄にみる開発と資源・環境保護の選択の効率性、および公平性の法経済学的分析</v>
          </cell>
          <cell r="X250">
            <v>50305463</v>
          </cell>
          <cell r="Y250">
            <v>1021651014</v>
          </cell>
        </row>
        <row r="251">
          <cell r="A251">
            <v>250</v>
          </cell>
          <cell r="B251" t="str">
            <v>挑-5</v>
          </cell>
          <cell r="C251" t="str">
            <v>挑戦的萌芽研究</v>
          </cell>
          <cell r="D251">
            <v>7407</v>
          </cell>
          <cell r="F251" t="e">
            <v>#N/A</v>
          </cell>
          <cell r="G251" t="e">
            <v>#N/A</v>
          </cell>
          <cell r="H251" t="e">
            <v>#N/A</v>
          </cell>
          <cell r="I251" t="e">
            <v>#N/A</v>
          </cell>
          <cell r="J251" t="str">
            <v>研）研究院（福浦）（19-）</v>
          </cell>
          <cell r="K251" t="str">
            <v>福浦</v>
          </cell>
          <cell r="L251" t="str">
            <v>准教授</v>
          </cell>
          <cell r="M251" t="str">
            <v>城武　昇一</v>
          </cell>
          <cell r="N251">
            <v>1900000</v>
          </cell>
          <cell r="O251">
            <v>0</v>
          </cell>
          <cell r="P251">
            <v>0</v>
          </cell>
          <cell r="Q251">
            <v>23</v>
          </cell>
          <cell r="R251" t="str">
            <v>抗腫瘍作用を示すアミノ酸抱合高分子ナノ構造体の創製</v>
          </cell>
          <cell r="S251">
            <v>20143274</v>
          </cell>
          <cell r="T251">
            <v>1022650237</v>
          </cell>
          <cell r="V251">
            <v>22</v>
          </cell>
          <cell r="W251" t="str">
            <v>革新的三次元培養法による肝幹細胞を起点とした肝臓組織の再構築</v>
          </cell>
          <cell r="X251">
            <v>50301081</v>
          </cell>
          <cell r="Y251">
            <v>1021659308</v>
          </cell>
        </row>
        <row r="252">
          <cell r="A252">
            <v>251</v>
          </cell>
          <cell r="B252" t="str">
            <v>挑-6</v>
          </cell>
          <cell r="C252" t="str">
            <v>挑戦的萌芽研究</v>
          </cell>
          <cell r="D252">
            <v>7502</v>
          </cell>
          <cell r="E252" t="str">
            <v>★</v>
          </cell>
          <cell r="F252" t="e">
            <v>#N/A</v>
          </cell>
          <cell r="G252" t="e">
            <v>#N/A</v>
          </cell>
          <cell r="H252" t="e">
            <v>#N/A</v>
          </cell>
          <cell r="I252" t="e">
            <v>#N/A</v>
          </cell>
          <cell r="J252" t="str">
            <v>研）研究院（福浦）（19-）</v>
          </cell>
          <cell r="K252" t="str">
            <v>福浦</v>
          </cell>
          <cell r="L252" t="str">
            <v>教授</v>
          </cell>
          <cell r="M252" t="str">
            <v>石川　義弘</v>
          </cell>
          <cell r="N252">
            <v>2900000</v>
          </cell>
          <cell r="O252">
            <v>0</v>
          </cell>
          <cell r="P252">
            <v>0</v>
          </cell>
          <cell r="Q252">
            <v>22</v>
          </cell>
          <cell r="R252" t="str">
            <v>有機磁性体による温熱による抗がん作用の分子メカニズムの検討</v>
          </cell>
          <cell r="S252">
            <v>40305470</v>
          </cell>
          <cell r="T252">
            <v>1022659053</v>
          </cell>
          <cell r="V252">
            <v>22</v>
          </cell>
          <cell r="W252" t="str">
            <v>ナノ修飾光触媒ハイブリッド微粒子の膀胱癌診断・治療への応用研究</v>
          </cell>
          <cell r="X252">
            <v>10106312</v>
          </cell>
          <cell r="Y252">
            <v>1021659376</v>
          </cell>
        </row>
        <row r="253">
          <cell r="A253">
            <v>252</v>
          </cell>
          <cell r="B253" t="str">
            <v>挑-7</v>
          </cell>
          <cell r="C253" t="str">
            <v>挑戦的萌芽研究</v>
          </cell>
          <cell r="D253">
            <v>7504</v>
          </cell>
          <cell r="E253" t="str">
            <v>★</v>
          </cell>
          <cell r="F253" t="e">
            <v>#N/A</v>
          </cell>
          <cell r="G253" t="e">
            <v>#N/A</v>
          </cell>
          <cell r="H253" t="e">
            <v>#N/A</v>
          </cell>
          <cell r="I253" t="e">
            <v>#N/A</v>
          </cell>
          <cell r="J253" t="str">
            <v>研）研究院（福浦）（19-）</v>
          </cell>
          <cell r="K253" t="str">
            <v>福浦</v>
          </cell>
          <cell r="L253" t="str">
            <v>助教</v>
          </cell>
          <cell r="M253" t="str">
            <v>阿部　泰伸</v>
          </cell>
          <cell r="N253">
            <v>1800000</v>
          </cell>
          <cell r="O253">
            <v>0</v>
          </cell>
          <cell r="P253">
            <v>900000</v>
          </cell>
          <cell r="Q253">
            <v>23</v>
          </cell>
          <cell r="R253" t="str">
            <v>ＮＡＳＨ発症のリスクファクターとしての歯周病菌とその検出の意義</v>
          </cell>
          <cell r="S253">
            <v>10347312</v>
          </cell>
          <cell r="T253">
            <v>1022659150</v>
          </cell>
          <cell r="V253">
            <v>23</v>
          </cell>
          <cell r="W253" t="str">
            <v>光ガイドによる神経突起伸長制御を目指して</v>
          </cell>
          <cell r="X253">
            <v>10262023</v>
          </cell>
          <cell r="Y253">
            <v>1022650084</v>
          </cell>
        </row>
        <row r="254">
          <cell r="A254">
            <v>253</v>
          </cell>
          <cell r="B254" t="str">
            <v>挑-8</v>
          </cell>
          <cell r="C254" t="str">
            <v>挑戦的萌芽研究</v>
          </cell>
          <cell r="D254">
            <v>9036</v>
          </cell>
          <cell r="F254" t="e">
            <v>#N/A</v>
          </cell>
          <cell r="G254" t="e">
            <v>#N/A</v>
          </cell>
          <cell r="H254" t="e">
            <v>#N/A</v>
          </cell>
          <cell r="I254" t="e">
            <v>#N/A</v>
          </cell>
          <cell r="J254" t="str">
            <v>研）研究院（福浦）（19-）</v>
          </cell>
          <cell r="K254" t="str">
            <v>福浦</v>
          </cell>
          <cell r="L254" t="str">
            <v>教授</v>
          </cell>
          <cell r="M254" t="str">
            <v>田村　智彦</v>
          </cell>
          <cell r="N254">
            <v>3000000</v>
          </cell>
          <cell r="O254">
            <v>0</v>
          </cell>
          <cell r="P254">
            <v>1000000</v>
          </cell>
          <cell r="Q254">
            <v>22</v>
          </cell>
          <cell r="R254" t="str">
            <v>血球細胞分化における転写伸張制御因子の同定</v>
          </cell>
          <cell r="S254">
            <v>50285144</v>
          </cell>
          <cell r="T254">
            <v>1022659182</v>
          </cell>
          <cell r="V254">
            <v>23</v>
          </cell>
          <cell r="W254" t="str">
            <v>抗腫瘍作用を示すアミノ酸抱合高分子ナノ構造体の創製</v>
          </cell>
          <cell r="X254">
            <v>20143274</v>
          </cell>
          <cell r="Y254">
            <v>1022650237</v>
          </cell>
        </row>
        <row r="255">
          <cell r="A255">
            <v>254</v>
          </cell>
          <cell r="B255" t="str">
            <v>特ｰ1</v>
          </cell>
          <cell r="C255" t="str">
            <v>特定領域研究</v>
          </cell>
          <cell r="D255">
            <v>520</v>
          </cell>
          <cell r="E255" t="str">
            <v>★</v>
          </cell>
          <cell r="F255" t="str">
            <v>理工系</v>
          </cell>
          <cell r="G255" t="str">
            <v>工学</v>
          </cell>
          <cell r="H255" t="str">
            <v>機械工学</v>
          </cell>
          <cell r="I255" t="str">
            <v>機械材料・材料力学</v>
          </cell>
          <cell r="J255" t="str">
            <v>研）研究院</v>
          </cell>
          <cell r="K255" t="str">
            <v>木原生物学研究所</v>
          </cell>
          <cell r="L255" t="str">
            <v>教授</v>
          </cell>
          <cell r="M255" t="str">
            <v>村中　俊哉</v>
          </cell>
          <cell r="N255">
            <v>2500000</v>
          </cell>
          <cell r="O255">
            <v>0</v>
          </cell>
          <cell r="P255">
            <v>0</v>
          </cell>
          <cell r="Q255">
            <v>22</v>
          </cell>
          <cell r="R255" t="str">
            <v>(科研)植物ステロール代謝系の雄性配偶体形成における機能解明</v>
          </cell>
          <cell r="S255">
            <v>60342862</v>
          </cell>
          <cell r="T255">
            <v>1021024009</v>
          </cell>
          <cell r="V255">
            <v>22</v>
          </cell>
          <cell r="W255" t="str">
            <v>有機磁性体による温熱による抗がん作用の分子メカニズムの検討</v>
          </cell>
          <cell r="X255">
            <v>40305470</v>
          </cell>
          <cell r="Y255">
            <v>1022659053</v>
          </cell>
        </row>
        <row r="256">
          <cell r="A256">
            <v>255</v>
          </cell>
          <cell r="B256" t="str">
            <v>特ｰ2</v>
          </cell>
          <cell r="C256" t="str">
            <v>特定領域研究</v>
          </cell>
          <cell r="D256">
            <v>522</v>
          </cell>
          <cell r="E256" t="str">
            <v>★</v>
          </cell>
          <cell r="F256" t="e">
            <v>#N/A</v>
          </cell>
          <cell r="G256" t="e">
            <v>#N/A</v>
          </cell>
          <cell r="H256" t="e">
            <v>#N/A</v>
          </cell>
          <cell r="I256" t="e">
            <v>#N/A</v>
          </cell>
          <cell r="J256" t="str">
            <v>研）研究院</v>
          </cell>
          <cell r="K256" t="str">
            <v>八景</v>
          </cell>
          <cell r="L256" t="str">
            <v>教授</v>
          </cell>
          <cell r="M256" t="str">
            <v>三枝　洋之</v>
          </cell>
          <cell r="N256">
            <v>2000000</v>
          </cell>
          <cell r="O256">
            <v>0</v>
          </cell>
          <cell r="P256">
            <v>1100000</v>
          </cell>
          <cell r="Q256">
            <v>23</v>
          </cell>
          <cell r="R256" t="str">
            <v>(科研)レーザー脱離法による生体分子高次構造の生成と赤外振動スペクトルによる構造解析</v>
          </cell>
          <cell r="S256">
            <v>90162180</v>
          </cell>
          <cell r="T256">
            <v>1022018023</v>
          </cell>
          <cell r="V256">
            <v>23</v>
          </cell>
          <cell r="W256" t="str">
            <v>ＮＡＳＨ発症のリスクファクターとしての歯周病菌とその検出の意義</v>
          </cell>
          <cell r="X256">
            <v>10347312</v>
          </cell>
          <cell r="Y256">
            <v>1022659150</v>
          </cell>
        </row>
        <row r="257">
          <cell r="A257">
            <v>256</v>
          </cell>
          <cell r="B257" t="str">
            <v>特ｰ3</v>
          </cell>
          <cell r="C257" t="str">
            <v>特定領域研究</v>
          </cell>
          <cell r="D257">
            <v>477</v>
          </cell>
          <cell r="E257" t="str">
            <v>★</v>
          </cell>
          <cell r="F257" t="e">
            <v>#N/A</v>
          </cell>
          <cell r="G257" t="e">
            <v>#N/A</v>
          </cell>
          <cell r="H257" t="e">
            <v>#N/A</v>
          </cell>
          <cell r="I257" t="e">
            <v>#N/A</v>
          </cell>
          <cell r="J257" t="str">
            <v>研）研究院</v>
          </cell>
          <cell r="K257" t="str">
            <v>八景</v>
          </cell>
          <cell r="L257" t="str">
            <v>教授</v>
          </cell>
          <cell r="M257" t="str">
            <v>立川　仁典</v>
          </cell>
          <cell r="N257">
            <v>2000000</v>
          </cell>
          <cell r="O257">
            <v>0</v>
          </cell>
          <cell r="P257">
            <v>0</v>
          </cell>
          <cell r="Q257">
            <v>23</v>
          </cell>
          <cell r="R257" t="str">
            <v>(科研)量子・熱ゆらぎを考慮した生体分子高次系クラスターの理論的解明</v>
          </cell>
          <cell r="S257">
            <v>267410</v>
          </cell>
          <cell r="T257">
            <v>1022018024</v>
          </cell>
          <cell r="V257">
            <v>22</v>
          </cell>
          <cell r="W257" t="str">
            <v>血球細胞分化における転写伸張制御因子の同定</v>
          </cell>
          <cell r="X257">
            <v>50285144</v>
          </cell>
          <cell r="Y257">
            <v>1022659182</v>
          </cell>
        </row>
        <row r="258">
          <cell r="A258">
            <v>257</v>
          </cell>
          <cell r="B258" t="str">
            <v>特奨-1</v>
          </cell>
          <cell r="C258" t="str">
            <v>特別研究員奨励費（国内）</v>
          </cell>
          <cell r="D258">
            <v>520</v>
          </cell>
          <cell r="E258" t="str">
            <v>★</v>
          </cell>
          <cell r="F258" t="str">
            <v>理工系</v>
          </cell>
          <cell r="G258" t="str">
            <v>工学</v>
          </cell>
          <cell r="H258" t="str">
            <v>機械工学</v>
          </cell>
          <cell r="I258" t="str">
            <v>機械材料・材料力学</v>
          </cell>
          <cell r="J258" t="str">
            <v>研）研究院</v>
          </cell>
          <cell r="K258" t="str">
            <v>福浦</v>
          </cell>
          <cell r="L258" t="str">
            <v>教授</v>
          </cell>
          <cell r="M258" t="str">
            <v>西村　章</v>
          </cell>
          <cell r="N258">
            <v>600000</v>
          </cell>
          <cell r="O258">
            <v>0</v>
          </cell>
          <cell r="P258">
            <v>0</v>
          </cell>
          <cell r="Q258">
            <v>22</v>
          </cell>
          <cell r="R258" t="str">
            <v>アーレーツールを駆使した疾患ゲノム解析研究</v>
          </cell>
          <cell r="S258">
            <v>0</v>
          </cell>
          <cell r="T258">
            <v>203622</v>
          </cell>
          <cell r="V258">
            <v>22</v>
          </cell>
          <cell r="W258" t="str">
            <v>(科研)植物ステロール代謝系の雄性配偶体形成における機能解明</v>
          </cell>
          <cell r="X258">
            <v>60342862</v>
          </cell>
          <cell r="Y258">
            <v>1021024009</v>
          </cell>
        </row>
        <row r="259">
          <cell r="A259">
            <v>258</v>
          </cell>
          <cell r="B259" t="str">
            <v>特奨-2</v>
          </cell>
          <cell r="C259" t="str">
            <v>特別研究員奨励費（国内）</v>
          </cell>
          <cell r="D259">
            <v>522</v>
          </cell>
          <cell r="F259" t="e">
            <v>#N/A</v>
          </cell>
          <cell r="G259" t="e">
            <v>#N/A</v>
          </cell>
          <cell r="H259" t="e">
            <v>#N/A</v>
          </cell>
          <cell r="I259" t="e">
            <v>#N/A</v>
          </cell>
          <cell r="J259" t="str">
            <v>研）研究院</v>
          </cell>
          <cell r="K259" t="str">
            <v>福浦</v>
          </cell>
          <cell r="L259" t="str">
            <v>教授</v>
          </cell>
          <cell r="M259" t="str">
            <v>白川　純</v>
          </cell>
          <cell r="N259">
            <v>800000</v>
          </cell>
          <cell r="O259">
            <v>0</v>
          </cell>
          <cell r="P259">
            <v>2000000</v>
          </cell>
          <cell r="Q259">
            <v>23</v>
          </cell>
          <cell r="R259" t="str">
            <v>膵β細胞量調節の分子機構解明およびその臨床応用</v>
          </cell>
          <cell r="S259">
            <v>0</v>
          </cell>
          <cell r="T259">
            <v>213269</v>
          </cell>
          <cell r="V259">
            <v>23</v>
          </cell>
          <cell r="W259" t="str">
            <v>(科研)レーザー脱離法による生体分子高次構造の生成と赤外振動スペクトルによる構造解析</v>
          </cell>
          <cell r="X259">
            <v>90162180</v>
          </cell>
          <cell r="Y259">
            <v>1022018023</v>
          </cell>
        </row>
        <row r="260">
          <cell r="A260">
            <v>259</v>
          </cell>
          <cell r="B260" t="str">
            <v>特奨-3</v>
          </cell>
          <cell r="C260" t="str">
            <v>特別研究員奨励費（国内）</v>
          </cell>
          <cell r="D260">
            <v>477</v>
          </cell>
          <cell r="E260" t="str">
            <v>★</v>
          </cell>
          <cell r="F260" t="e">
            <v>#N/A</v>
          </cell>
          <cell r="G260" t="e">
            <v>#N/A</v>
          </cell>
          <cell r="H260" t="e">
            <v>#N/A</v>
          </cell>
          <cell r="I260" t="e">
            <v>#N/A</v>
          </cell>
          <cell r="J260" t="str">
            <v>研）研究院</v>
          </cell>
          <cell r="K260" t="str">
            <v>鶴見</v>
          </cell>
          <cell r="L260" t="str">
            <v>教授</v>
          </cell>
          <cell r="M260" t="str">
            <v>松木　洋平</v>
          </cell>
          <cell r="N260">
            <v>900000</v>
          </cell>
          <cell r="O260">
            <v>0</v>
          </cell>
          <cell r="P260">
            <v>2000000</v>
          </cell>
          <cell r="Q260">
            <v>23</v>
          </cell>
          <cell r="R260" t="str">
            <v>機能的ポリユビキテン鎖の同定と合成機構の解明</v>
          </cell>
          <cell r="S260">
            <v>0</v>
          </cell>
          <cell r="T260">
            <v>219921</v>
          </cell>
          <cell r="V260">
            <v>23</v>
          </cell>
          <cell r="W260" t="str">
            <v>(科研)量子・熱ゆらぎを考慮した生体分子高次系クラスターの理論的解明</v>
          </cell>
          <cell r="X260">
            <v>267410</v>
          </cell>
          <cell r="Y260">
            <v>1022018024</v>
          </cell>
        </row>
        <row r="261">
          <cell r="A261">
            <v>260</v>
          </cell>
          <cell r="B261" t="str">
            <v>特奨-4</v>
          </cell>
          <cell r="C261" t="str">
            <v>特別研究員奨励費（国内）</v>
          </cell>
          <cell r="K261" t="str">
            <v>鶴見</v>
          </cell>
          <cell r="M261" t="str">
            <v>古川　亜矢子</v>
          </cell>
          <cell r="N261">
            <v>1000000</v>
          </cell>
          <cell r="O261">
            <v>0</v>
          </cell>
          <cell r="P261">
            <v>0</v>
          </cell>
          <cell r="Q261">
            <v>24</v>
          </cell>
          <cell r="R261" t="str">
            <v>抗HIV薬の創製を指向した関連蛋白質の酵素反応の実時間モニタリングと構造解析</v>
          </cell>
          <cell r="T261">
            <v>221375</v>
          </cell>
          <cell r="V261">
            <v>22</v>
          </cell>
          <cell r="W261" t="str">
            <v>アーレーツールを駆使した疾患ゲノム解析研究</v>
          </cell>
          <cell r="Y261">
            <v>203622</v>
          </cell>
        </row>
        <row r="262">
          <cell r="A262">
            <v>261</v>
          </cell>
          <cell r="B262" t="str">
            <v>特奨-5</v>
          </cell>
          <cell r="C262" t="str">
            <v>特別研究員奨励費（国内）</v>
          </cell>
          <cell r="K262" t="str">
            <v>鶴見</v>
          </cell>
          <cell r="M262" t="str">
            <v>吉田　尚史</v>
          </cell>
          <cell r="N262">
            <v>700000</v>
          </cell>
          <cell r="O262">
            <v>0</v>
          </cell>
          <cell r="P262">
            <v>800000</v>
          </cell>
          <cell r="Q262">
            <v>23</v>
          </cell>
          <cell r="R262" t="str">
            <v>インフルエンザRNAポリメラーゼ　PA-PB１立体構造による抗ウイルス剤の開発</v>
          </cell>
          <cell r="T262">
            <v>227607</v>
          </cell>
          <cell r="V262">
            <v>23</v>
          </cell>
          <cell r="W262" t="str">
            <v>膵β細胞量調節の分子機構解明およびその臨床応用</v>
          </cell>
          <cell r="Y262">
            <v>213269</v>
          </cell>
        </row>
        <row r="263">
          <cell r="A263">
            <v>262</v>
          </cell>
          <cell r="B263" t="str">
            <v>特奨-6</v>
          </cell>
          <cell r="C263" t="str">
            <v>特別研究員奨励費（国内）</v>
          </cell>
          <cell r="K263" t="str">
            <v>八景</v>
          </cell>
          <cell r="M263" t="str">
            <v>浅見　裕也</v>
          </cell>
          <cell r="N263">
            <v>700000</v>
          </cell>
          <cell r="O263">
            <v>0</v>
          </cell>
          <cell r="P263">
            <v>900000</v>
          </cell>
          <cell r="Q263">
            <v>24</v>
          </cell>
          <cell r="R263" t="str">
            <v>赤外レーザー分光と量子化学計算による生体分子高次クラスターの微細構造決定</v>
          </cell>
          <cell r="T263">
            <v>228000</v>
          </cell>
          <cell r="V263">
            <v>23</v>
          </cell>
          <cell r="W263" t="str">
            <v>機能的ポリユビキテン鎖の同定と合成機構の解明</v>
          </cell>
          <cell r="Y263">
            <v>219921</v>
          </cell>
        </row>
        <row r="264">
          <cell r="A264">
            <v>263</v>
          </cell>
          <cell r="B264" t="str">
            <v>特奨-7</v>
          </cell>
          <cell r="C264" t="str">
            <v>特別研究員奨励費（国内）</v>
          </cell>
          <cell r="K264" t="str">
            <v>福浦</v>
          </cell>
          <cell r="M264" t="str">
            <v>池谷　真澄</v>
          </cell>
          <cell r="N264">
            <v>700000</v>
          </cell>
          <cell r="O264">
            <v>0</v>
          </cell>
          <cell r="P264">
            <v>900000</v>
          </cell>
          <cell r="Q264">
            <v>23</v>
          </cell>
          <cell r="R264" t="str">
            <v>新規軸策ｶﾞｲﾀﾞﾝｽ分子LOTUSの生物額的機能の解析</v>
          </cell>
          <cell r="T264">
            <v>2210624</v>
          </cell>
          <cell r="V264">
            <v>24</v>
          </cell>
          <cell r="W264" t="str">
            <v>抗HIV薬の創製を指向した関連蛋白質の酵素反応の実時間モニタリングと構造解析</v>
          </cell>
          <cell r="Y264">
            <v>221375</v>
          </cell>
        </row>
        <row r="265">
          <cell r="A265">
            <v>264</v>
          </cell>
          <cell r="B265" t="str">
            <v>特奨-8</v>
          </cell>
          <cell r="C265" t="str">
            <v>特別研究員奨励費（外国人）</v>
          </cell>
          <cell r="K265" t="str">
            <v>八景</v>
          </cell>
          <cell r="M265" t="str">
            <v>KAWSAR.S.A</v>
          </cell>
          <cell r="N265">
            <v>900000</v>
          </cell>
          <cell r="O265">
            <v>0</v>
          </cell>
          <cell r="P265">
            <v>700000</v>
          </cell>
          <cell r="Q265">
            <v>23</v>
          </cell>
          <cell r="R265" t="str">
            <v>海産無脊椎動物レクチンの糖鎖認識に基づく創薬診断を目指したグライコミクス</v>
          </cell>
          <cell r="T265" t="str">
            <v>21-09100</v>
          </cell>
          <cell r="V265">
            <v>23</v>
          </cell>
          <cell r="W265" t="str">
            <v>インフルエンザRNAポリメラーゼ　PA-PB１立体構造による抗ウイルス剤の開発</v>
          </cell>
          <cell r="Y265">
            <v>227607</v>
          </cell>
        </row>
        <row r="266">
          <cell r="A266">
            <v>264</v>
          </cell>
          <cell r="B266" t="str">
            <v>特奨-6</v>
          </cell>
          <cell r="C266" t="str">
            <v>特別研究員奨励費（国内）</v>
          </cell>
          <cell r="K266" t="str">
            <v>八景</v>
          </cell>
          <cell r="M266" t="str">
            <v>浅見　裕也</v>
          </cell>
          <cell r="N266">
            <v>700000</v>
          </cell>
          <cell r="O266">
            <v>0</v>
          </cell>
          <cell r="P266">
            <v>700000</v>
          </cell>
          <cell r="Q266">
            <v>700000</v>
          </cell>
          <cell r="V266">
            <v>24</v>
          </cell>
          <cell r="W266" t="str">
            <v>赤外レーザー分光と量子化学計算による生体分子高次クラスターの微細構造決定</v>
          </cell>
          <cell r="Y266">
            <v>228000</v>
          </cell>
        </row>
        <row r="267">
          <cell r="A267">
            <v>265</v>
          </cell>
          <cell r="B267" t="str">
            <v>特奨-7</v>
          </cell>
          <cell r="C267" t="str">
            <v>研究費目</v>
          </cell>
          <cell r="D267" t="str">
            <v>件数</v>
          </cell>
          <cell r="E267" t="str">
            <v>直接経費</v>
          </cell>
          <cell r="G267" t="str">
            <v>間接経費</v>
          </cell>
          <cell r="H267" t="str">
            <v>合計</v>
          </cell>
          <cell r="K267" t="str">
            <v>福浦</v>
          </cell>
          <cell r="M267" t="str">
            <v>池谷　真澄</v>
          </cell>
          <cell r="N267">
            <v>700000</v>
          </cell>
          <cell r="O267">
            <v>0</v>
          </cell>
          <cell r="P267">
            <v>700000</v>
          </cell>
          <cell r="Q267">
            <v>0</v>
          </cell>
          <cell r="V267">
            <v>23</v>
          </cell>
          <cell r="W267" t="str">
            <v>新規軸策ｶﾞｲﾀﾞﾝｽ分子LOTUSの生物額的機能の解析</v>
          </cell>
          <cell r="Y267">
            <v>2210624</v>
          </cell>
        </row>
        <row r="268">
          <cell r="A268">
            <v>266</v>
          </cell>
          <cell r="B268" t="str">
            <v>特奨-8</v>
          </cell>
          <cell r="C268" t="str">
            <v>基盤研究（S)</v>
          </cell>
          <cell r="D268">
            <v>1</v>
          </cell>
          <cell r="E268">
            <v>24000000</v>
          </cell>
          <cell r="G268">
            <v>7200000</v>
          </cell>
          <cell r="H268">
            <v>31200000</v>
          </cell>
          <cell r="K268" t="str">
            <v>八景</v>
          </cell>
          <cell r="M268" t="str">
            <v>KAWSAR.S.A</v>
          </cell>
          <cell r="N268">
            <v>900000</v>
          </cell>
          <cell r="O268">
            <v>0</v>
          </cell>
          <cell r="P268">
            <v>600000</v>
          </cell>
          <cell r="Q268">
            <v>0</v>
          </cell>
          <cell r="V268">
            <v>23</v>
          </cell>
          <cell r="W268" t="str">
            <v>海産無脊椎動物レクチンの糖鎖認識に基づく創薬診断を目指したグライコミクス</v>
          </cell>
          <cell r="Y268" t="str">
            <v>21-09100</v>
          </cell>
        </row>
        <row r="269">
          <cell r="A269">
            <v>267</v>
          </cell>
          <cell r="B269" t="str">
            <v>研究成果学術図書ー１</v>
          </cell>
          <cell r="C269" t="str">
            <v>基盤研究（A)</v>
          </cell>
          <cell r="D269">
            <v>3</v>
          </cell>
          <cell r="E269">
            <v>33200000</v>
          </cell>
          <cell r="G269">
            <v>9960000</v>
          </cell>
          <cell r="H269">
            <v>43160000</v>
          </cell>
          <cell r="K269" t="str">
            <v>八景</v>
          </cell>
          <cell r="M269" t="str">
            <v>加固　理一郎</v>
          </cell>
          <cell r="N269">
            <v>1000000</v>
          </cell>
          <cell r="O269">
            <v>0</v>
          </cell>
          <cell r="P269">
            <v>0</v>
          </cell>
          <cell r="Q269" t="str">
            <v>　</v>
          </cell>
          <cell r="R269" t="str">
            <v>　</v>
          </cell>
          <cell r="S269" t="str">
            <v>　</v>
          </cell>
          <cell r="V269">
            <v>23</v>
          </cell>
          <cell r="W269" t="str">
            <v>海産無脊椎動物レクチンの糖鎖認識に基づく創薬診断を目指したグライコミクス</v>
          </cell>
          <cell r="Y269" t="str">
            <v>21-09100</v>
          </cell>
        </row>
        <row r="270">
          <cell r="A270">
            <v>268</v>
          </cell>
          <cell r="B270" t="str">
            <v>研究成果ﾃﾞｰﾀﾍﾞｰｽー１</v>
          </cell>
          <cell r="C270" t="str">
            <v>基盤研究（B)</v>
          </cell>
          <cell r="D270">
            <v>32</v>
          </cell>
          <cell r="E270">
            <v>137700000</v>
          </cell>
          <cell r="G270">
            <v>41310000</v>
          </cell>
          <cell r="H270">
            <v>179010000</v>
          </cell>
          <cell r="K270" t="str">
            <v>木原生物学研究所</v>
          </cell>
          <cell r="M270" t="str">
            <v>坂　智広</v>
          </cell>
          <cell r="N270">
            <v>2100000</v>
          </cell>
          <cell r="O270">
            <v>0</v>
          </cell>
          <cell r="P270">
            <v>0</v>
          </cell>
          <cell r="Q270">
            <v>0</v>
          </cell>
          <cell r="R270">
            <v>0</v>
          </cell>
          <cell r="S270">
            <v>0</v>
          </cell>
          <cell r="V270">
            <v>26</v>
          </cell>
          <cell r="W270" t="str">
            <v>海産無脊椎動物レクチンの糖鎖認識に基づく創薬診断を目指したグライコミクス</v>
          </cell>
          <cell r="Y270" t="str">
            <v>21-09100</v>
          </cell>
        </row>
        <row r="271">
          <cell r="C271" t="str">
            <v>基盤研究（C）</v>
          </cell>
          <cell r="D271">
            <v>131</v>
          </cell>
          <cell r="E271">
            <v>135400000</v>
          </cell>
          <cell r="G271">
            <v>40620000</v>
          </cell>
          <cell r="H271">
            <v>176020000</v>
          </cell>
        </row>
        <row r="272">
          <cell r="C272" t="str">
            <v>挑戦的萌芽研究</v>
          </cell>
          <cell r="D272">
            <v>8</v>
          </cell>
          <cell r="E272">
            <v>14300000</v>
          </cell>
          <cell r="G272">
            <v>0</v>
          </cell>
          <cell r="H272">
            <v>14300000</v>
          </cell>
        </row>
        <row r="273">
          <cell r="C273" t="str">
            <v>若手活動（ス）</v>
          </cell>
          <cell r="D273">
            <v>9</v>
          </cell>
          <cell r="E273">
            <v>9530000</v>
          </cell>
          <cell r="G273">
            <v>2859000</v>
          </cell>
          <cell r="H273">
            <v>12389000</v>
          </cell>
        </row>
        <row r="274">
          <cell r="C274" t="str">
            <v>若手研究（A)</v>
          </cell>
          <cell r="D274">
            <v>2</v>
          </cell>
          <cell r="E274">
            <v>15000000</v>
          </cell>
          <cell r="G274">
            <v>4500000</v>
          </cell>
          <cell r="H274">
            <v>19500000</v>
          </cell>
        </row>
        <row r="275">
          <cell r="C275" t="str">
            <v>若手研究（B）</v>
          </cell>
          <cell r="D275">
            <v>56</v>
          </cell>
          <cell r="E275">
            <v>72500000</v>
          </cell>
          <cell r="G275">
            <v>21750000</v>
          </cell>
          <cell r="H275">
            <v>94250000</v>
          </cell>
        </row>
        <row r="276">
          <cell r="C276" t="str">
            <v>特定領域研究</v>
          </cell>
          <cell r="D276">
            <v>3</v>
          </cell>
          <cell r="E276">
            <v>6500000</v>
          </cell>
          <cell r="G276">
            <v>0</v>
          </cell>
          <cell r="H276">
            <v>6500000</v>
          </cell>
        </row>
        <row r="277">
          <cell r="C277" t="str">
            <v>新学術領域（領域）</v>
          </cell>
          <cell r="D277">
            <v>10</v>
          </cell>
          <cell r="E277">
            <v>127500000</v>
          </cell>
          <cell r="G277">
            <v>38250000</v>
          </cell>
          <cell r="H277">
            <v>165750000</v>
          </cell>
        </row>
        <row r="278">
          <cell r="C278" t="str">
            <v>新学術領域（提案）</v>
          </cell>
          <cell r="D278">
            <v>1</v>
          </cell>
          <cell r="E278">
            <v>8200000</v>
          </cell>
          <cell r="G278">
            <v>2460000</v>
          </cell>
          <cell r="H278">
            <v>10660000</v>
          </cell>
        </row>
        <row r="279">
          <cell r="C279" t="str">
            <v>特別研究員奨励費（国内））</v>
          </cell>
          <cell r="D279">
            <v>7</v>
          </cell>
          <cell r="E279">
            <v>5400000</v>
          </cell>
          <cell r="G279">
            <v>0</v>
          </cell>
          <cell r="H279">
            <v>5400000</v>
          </cell>
        </row>
        <row r="280">
          <cell r="C280" t="str">
            <v>特別研究員奨励費（外国）</v>
          </cell>
          <cell r="D280">
            <v>1</v>
          </cell>
          <cell r="E280">
            <v>900000</v>
          </cell>
          <cell r="G280">
            <v>0</v>
          </cell>
          <cell r="H280">
            <v>900000</v>
          </cell>
        </row>
        <row r="281">
          <cell r="C281" t="str">
            <v>合計件数</v>
          </cell>
          <cell r="D281">
            <v>264</v>
          </cell>
          <cell r="E281">
            <v>590130000</v>
          </cell>
          <cell r="G281">
            <v>168909000</v>
          </cell>
          <cell r="H281">
            <v>759039000</v>
          </cell>
        </row>
        <row r="282">
          <cell r="C282" t="str">
            <v>新学術領域（研究領域提案型）</v>
          </cell>
          <cell r="D282">
            <v>12</v>
          </cell>
          <cell r="E282">
            <v>151300000</v>
          </cell>
          <cell r="G282">
            <v>45390000</v>
          </cell>
          <cell r="H282">
            <v>196690000</v>
          </cell>
        </row>
        <row r="283">
          <cell r="C283" t="str">
            <v>新学術領域（研究課題提案型）</v>
          </cell>
          <cell r="D283">
            <v>1</v>
          </cell>
          <cell r="E283">
            <v>8200000</v>
          </cell>
          <cell r="G283">
            <v>2460000</v>
          </cell>
          <cell r="H283">
            <v>10660000</v>
          </cell>
        </row>
        <row r="284">
          <cell r="C284" t="str">
            <v>特別研究員奨励費（国内））</v>
          </cell>
          <cell r="D284">
            <v>7</v>
          </cell>
          <cell r="E284">
            <v>5400000</v>
          </cell>
          <cell r="G284">
            <v>0</v>
          </cell>
          <cell r="H284">
            <v>5400000</v>
          </cell>
        </row>
        <row r="285">
          <cell r="C285" t="str">
            <v>特別研究員奨励費（外国）</v>
          </cell>
          <cell r="D285">
            <v>1</v>
          </cell>
          <cell r="E285">
            <v>900000</v>
          </cell>
          <cell r="G285">
            <v>0</v>
          </cell>
          <cell r="H285">
            <v>900000</v>
          </cell>
        </row>
        <row r="286">
          <cell r="C286" t="str">
            <v>合計件数</v>
          </cell>
          <cell r="D286">
            <v>266</v>
          </cell>
          <cell r="E286">
            <v>613930000</v>
          </cell>
          <cell r="G286">
            <v>176049000</v>
          </cell>
          <cell r="H286">
            <v>789979000</v>
          </cell>
        </row>
      </sheetData>
      <sheetData sheetId="1"/>
      <sheetData sheetId="2"/>
      <sheetData sheetId="3">
        <row r="1">
          <cell r="A1" t="str">
            <v>細目番号</v>
          </cell>
          <cell r="B1" t="str">
            <v>細目名</v>
          </cell>
          <cell r="C1" t="str">
            <v>分科</v>
          </cell>
          <cell r="D1" t="str">
            <v>分野</v>
          </cell>
          <cell r="E1" t="str">
            <v>系</v>
          </cell>
        </row>
        <row r="2">
          <cell r="A2">
            <v>1001</v>
          </cell>
          <cell r="B2" t="str">
            <v>情報学基礎</v>
          </cell>
          <cell r="C2" t="str">
            <v>情報学</v>
          </cell>
          <cell r="D2" t="str">
            <v>総合領域</v>
          </cell>
          <cell r="E2" t="str">
            <v>総合・新領域系</v>
          </cell>
        </row>
        <row r="3">
          <cell r="A3">
            <v>1002</v>
          </cell>
          <cell r="B3" t="str">
            <v>ソフトウェア</v>
          </cell>
          <cell r="C3" t="str">
            <v>情報学</v>
          </cell>
          <cell r="D3" t="str">
            <v>総合領域</v>
          </cell>
          <cell r="E3" t="str">
            <v>総合・新領域系</v>
          </cell>
        </row>
        <row r="4">
          <cell r="A4">
            <v>1003</v>
          </cell>
          <cell r="B4" t="str">
            <v>計算機システム・ネットワーク</v>
          </cell>
          <cell r="C4" t="str">
            <v>情報学</v>
          </cell>
          <cell r="D4" t="str">
            <v>総合領域</v>
          </cell>
          <cell r="E4" t="str">
            <v>総合・新領域系</v>
          </cell>
        </row>
        <row r="5">
          <cell r="A5">
            <v>1004</v>
          </cell>
          <cell r="B5" t="str">
            <v>メディア情報学・データベース</v>
          </cell>
          <cell r="C5" t="str">
            <v>情報学</v>
          </cell>
          <cell r="D5" t="str">
            <v>総合領域</v>
          </cell>
          <cell r="E5" t="str">
            <v>総合・新領域系</v>
          </cell>
        </row>
        <row r="6">
          <cell r="A6">
            <v>1005</v>
          </cell>
          <cell r="B6" t="str">
            <v>知能情報学</v>
          </cell>
          <cell r="C6" t="str">
            <v>情報学</v>
          </cell>
          <cell r="D6" t="str">
            <v>総合領域</v>
          </cell>
          <cell r="E6" t="str">
            <v>総合・新領域系</v>
          </cell>
        </row>
        <row r="7">
          <cell r="A7">
            <v>1006</v>
          </cell>
          <cell r="B7" t="str">
            <v>知覚情報処理・知能ロボティクス</v>
          </cell>
          <cell r="C7" t="str">
            <v>情報学</v>
          </cell>
          <cell r="D7" t="str">
            <v>総合領域</v>
          </cell>
          <cell r="E7" t="str">
            <v>総合・新領域系</v>
          </cell>
        </row>
        <row r="8">
          <cell r="A8">
            <v>1007</v>
          </cell>
          <cell r="B8" t="str">
            <v>感性情報学・ソフトコンピューティング</v>
          </cell>
          <cell r="C8" t="str">
            <v>情報学</v>
          </cell>
          <cell r="D8" t="str">
            <v>総合領域</v>
          </cell>
          <cell r="E8" t="str">
            <v>総合・新領域系</v>
          </cell>
        </row>
        <row r="9">
          <cell r="A9">
            <v>1008</v>
          </cell>
          <cell r="B9" t="str">
            <v>図書館情報学・人文社会情報学</v>
          </cell>
          <cell r="C9" t="str">
            <v>情報学</v>
          </cell>
          <cell r="D9" t="str">
            <v>総合領域</v>
          </cell>
          <cell r="E9" t="str">
            <v>総合・新領域系</v>
          </cell>
        </row>
        <row r="10">
          <cell r="A10">
            <v>1009</v>
          </cell>
          <cell r="B10" t="str">
            <v>認知科学</v>
          </cell>
          <cell r="C10" t="str">
            <v>情報学</v>
          </cell>
          <cell r="D10" t="str">
            <v>総合領域</v>
          </cell>
          <cell r="E10" t="str">
            <v>総合・新領域系</v>
          </cell>
        </row>
        <row r="11">
          <cell r="A11">
            <v>1010</v>
          </cell>
          <cell r="B11" t="str">
            <v>統計科学</v>
          </cell>
          <cell r="C11" t="str">
            <v>情報学</v>
          </cell>
          <cell r="D11" t="str">
            <v>総合領域</v>
          </cell>
          <cell r="E11" t="str">
            <v>総合・新領域系</v>
          </cell>
        </row>
        <row r="12">
          <cell r="A12">
            <v>1011</v>
          </cell>
          <cell r="B12" t="str">
            <v>生体生命情報学</v>
          </cell>
          <cell r="C12" t="str">
            <v>情報学</v>
          </cell>
          <cell r="D12" t="str">
            <v>総合領域</v>
          </cell>
          <cell r="E12" t="str">
            <v>総合・新領域系</v>
          </cell>
        </row>
        <row r="13">
          <cell r="A13">
            <v>1101</v>
          </cell>
          <cell r="B13" t="str">
            <v>神経科学一般</v>
          </cell>
          <cell r="C13" t="str">
            <v>神経科学</v>
          </cell>
          <cell r="D13" t="str">
            <v>総合領域</v>
          </cell>
          <cell r="E13" t="str">
            <v>総合・新領域系</v>
          </cell>
        </row>
        <row r="14">
          <cell r="A14">
            <v>1102</v>
          </cell>
          <cell r="B14" t="str">
            <v>神経解剖学・神経病理学</v>
          </cell>
          <cell r="C14" t="str">
            <v>神経科学</v>
          </cell>
          <cell r="D14" t="str">
            <v>総合領域</v>
          </cell>
          <cell r="E14" t="str">
            <v>総合・新領域系</v>
          </cell>
        </row>
        <row r="15">
          <cell r="A15">
            <v>1103</v>
          </cell>
          <cell r="B15" t="str">
            <v>神経化学・神経薬理学</v>
          </cell>
          <cell r="C15" t="str">
            <v>神経科学</v>
          </cell>
          <cell r="D15" t="str">
            <v>総合領域</v>
          </cell>
          <cell r="E15" t="str">
            <v>総合・新領域系</v>
          </cell>
        </row>
        <row r="16">
          <cell r="A16">
            <v>1104</v>
          </cell>
          <cell r="B16" t="str">
            <v>神経・筋肉生理学</v>
          </cell>
          <cell r="C16" t="str">
            <v>神経科学</v>
          </cell>
          <cell r="D16" t="str">
            <v>総合領域</v>
          </cell>
          <cell r="E16" t="str">
            <v>総合・新領域系</v>
          </cell>
        </row>
        <row r="17">
          <cell r="A17">
            <v>1201</v>
          </cell>
          <cell r="B17" t="str">
            <v>実験動物学</v>
          </cell>
          <cell r="C17" t="str">
            <v>実験動物学</v>
          </cell>
          <cell r="D17" t="str">
            <v>総合領域</v>
          </cell>
          <cell r="E17" t="str">
            <v>総合・新領域系</v>
          </cell>
        </row>
        <row r="18">
          <cell r="A18">
            <v>1301</v>
          </cell>
          <cell r="B18" t="str">
            <v>医用生体工学・生体材料学</v>
          </cell>
          <cell r="C18" t="str">
            <v>人間医工学</v>
          </cell>
          <cell r="D18" t="str">
            <v>総合領域</v>
          </cell>
          <cell r="E18" t="str">
            <v>総合・新領域系</v>
          </cell>
        </row>
        <row r="19">
          <cell r="A19">
            <v>1302</v>
          </cell>
          <cell r="B19" t="str">
            <v>医用システム</v>
          </cell>
          <cell r="C19" t="str">
            <v>人間医工学</v>
          </cell>
          <cell r="D19" t="str">
            <v>総合領域</v>
          </cell>
          <cell r="E19" t="str">
            <v>総合・新領域系</v>
          </cell>
        </row>
        <row r="20">
          <cell r="A20">
            <v>1303</v>
          </cell>
          <cell r="B20" t="str">
            <v>リハビリテーション科学・福祉工学</v>
          </cell>
          <cell r="C20" t="str">
            <v>人間医工学</v>
          </cell>
          <cell r="D20" t="str">
            <v>総合領域</v>
          </cell>
          <cell r="E20" t="str">
            <v>総合・新領域系</v>
          </cell>
        </row>
        <row r="21">
          <cell r="A21">
            <v>1401</v>
          </cell>
          <cell r="B21" t="str">
            <v>身体教育学</v>
          </cell>
          <cell r="C21" t="str">
            <v>健康・スポーツ科学</v>
          </cell>
          <cell r="D21" t="str">
            <v>総合領域</v>
          </cell>
          <cell r="E21" t="str">
            <v>総合・新領域系</v>
          </cell>
        </row>
        <row r="22">
          <cell r="A22">
            <v>1402</v>
          </cell>
          <cell r="B22" t="str">
            <v>スポーツ科学</v>
          </cell>
          <cell r="C22" t="str">
            <v>健康・スポーツ科学</v>
          </cell>
          <cell r="D22" t="str">
            <v>総合領域</v>
          </cell>
          <cell r="E22" t="str">
            <v>総合・新領域系</v>
          </cell>
        </row>
        <row r="23">
          <cell r="A23">
            <v>1403</v>
          </cell>
          <cell r="B23" t="str">
            <v>応用健康科学</v>
          </cell>
          <cell r="C23" t="str">
            <v>健康・スポーツ科学</v>
          </cell>
          <cell r="D23" t="str">
            <v>総合領域</v>
          </cell>
          <cell r="E23" t="str">
            <v>総合・新領域系</v>
          </cell>
        </row>
        <row r="24">
          <cell r="A24">
            <v>1501</v>
          </cell>
          <cell r="B24" t="str">
            <v>生活科学一般</v>
          </cell>
          <cell r="C24" t="str">
            <v>生活科学</v>
          </cell>
          <cell r="D24" t="str">
            <v>総合領域</v>
          </cell>
          <cell r="E24" t="str">
            <v>総合・新領域系</v>
          </cell>
        </row>
        <row r="25">
          <cell r="A25">
            <v>1502</v>
          </cell>
          <cell r="B25" t="str">
            <v>食生活学</v>
          </cell>
          <cell r="C25" t="str">
            <v>生活科学</v>
          </cell>
          <cell r="D25" t="str">
            <v>総合領域</v>
          </cell>
          <cell r="E25" t="str">
            <v>総合・新領域系</v>
          </cell>
        </row>
        <row r="26">
          <cell r="A26">
            <v>1601</v>
          </cell>
          <cell r="B26" t="str">
            <v>科学教育</v>
          </cell>
          <cell r="C26" t="str">
            <v>科学教育・教育工学</v>
          </cell>
          <cell r="D26" t="str">
            <v>総合領域</v>
          </cell>
          <cell r="E26" t="str">
            <v>総合・新領域系</v>
          </cell>
        </row>
        <row r="27">
          <cell r="A27">
            <v>1602</v>
          </cell>
          <cell r="B27" t="str">
            <v>教育工学</v>
          </cell>
          <cell r="C27" t="str">
            <v>科学教育・教育工学</v>
          </cell>
          <cell r="D27" t="str">
            <v>総合領域</v>
          </cell>
          <cell r="E27" t="str">
            <v>総合・新領域系</v>
          </cell>
        </row>
        <row r="28">
          <cell r="A28">
            <v>1701</v>
          </cell>
          <cell r="B28" t="str">
            <v>科学社会学・科学技術支</v>
          </cell>
          <cell r="C28" t="str">
            <v>科学社会学・科学技術史</v>
          </cell>
          <cell r="D28" t="str">
            <v>総合領域</v>
          </cell>
          <cell r="E28" t="str">
            <v>総合・新領域系</v>
          </cell>
        </row>
        <row r="29">
          <cell r="A29">
            <v>1801</v>
          </cell>
          <cell r="B29" t="str">
            <v>文化財科学</v>
          </cell>
          <cell r="C29" t="str">
            <v>文化財科学</v>
          </cell>
          <cell r="D29" t="str">
            <v>総合領域</v>
          </cell>
          <cell r="E29" t="str">
            <v>総合・新領域系</v>
          </cell>
        </row>
        <row r="30">
          <cell r="A30">
            <v>1901</v>
          </cell>
          <cell r="B30" t="str">
            <v>地理学</v>
          </cell>
          <cell r="C30" t="str">
            <v>地理学</v>
          </cell>
          <cell r="D30" t="str">
            <v>総合領域</v>
          </cell>
          <cell r="E30" t="str">
            <v>総合・新領域系</v>
          </cell>
        </row>
        <row r="31">
          <cell r="A31">
            <v>2001</v>
          </cell>
          <cell r="B31" t="str">
            <v>環境動態解析</v>
          </cell>
          <cell r="C31" t="str">
            <v>環境学</v>
          </cell>
          <cell r="D31" t="str">
            <v>複合新領域</v>
          </cell>
          <cell r="E31" t="str">
            <v>総合・新領域系</v>
          </cell>
        </row>
        <row r="32">
          <cell r="A32">
            <v>2002</v>
          </cell>
          <cell r="B32" t="str">
            <v>環境影響評価・環境政策</v>
          </cell>
          <cell r="C32" t="str">
            <v>環境学</v>
          </cell>
          <cell r="D32" t="str">
            <v>複合新領域</v>
          </cell>
          <cell r="E32" t="str">
            <v>総合・新領域系</v>
          </cell>
        </row>
        <row r="33">
          <cell r="A33">
            <v>2003</v>
          </cell>
          <cell r="B33" t="str">
            <v>放射線・科学物質影響科学</v>
          </cell>
          <cell r="C33" t="str">
            <v>環境学</v>
          </cell>
          <cell r="D33" t="str">
            <v>複合新領域</v>
          </cell>
          <cell r="E33" t="str">
            <v>総合・新領域系</v>
          </cell>
        </row>
        <row r="34">
          <cell r="A34">
            <v>2004</v>
          </cell>
          <cell r="B34" t="str">
            <v>環境技術・環境材料</v>
          </cell>
          <cell r="C34" t="str">
            <v>環境学</v>
          </cell>
          <cell r="D34" t="str">
            <v>複合新領域</v>
          </cell>
          <cell r="E34" t="str">
            <v>総合・新領域系</v>
          </cell>
        </row>
        <row r="35">
          <cell r="A35">
            <v>2101</v>
          </cell>
          <cell r="B35" t="str">
            <v>ナノ構造科学</v>
          </cell>
          <cell r="C35" t="str">
            <v>ナノ・マイクロ科学</v>
          </cell>
          <cell r="D35" t="str">
            <v>複合新領域</v>
          </cell>
          <cell r="E35" t="str">
            <v>総合・新領域系</v>
          </cell>
        </row>
        <row r="36">
          <cell r="A36">
            <v>2102</v>
          </cell>
          <cell r="B36" t="str">
            <v>ナノ材料・ナノバイオサイエンス</v>
          </cell>
          <cell r="C36" t="str">
            <v>ナノ・マイクロ科学</v>
          </cell>
          <cell r="D36" t="str">
            <v>複合新領域</v>
          </cell>
          <cell r="E36" t="str">
            <v>総合・新領域系</v>
          </cell>
        </row>
        <row r="37">
          <cell r="A37">
            <v>2103</v>
          </cell>
          <cell r="B37" t="str">
            <v>マイクロ・ナノデバイス</v>
          </cell>
          <cell r="C37" t="str">
            <v>ナノ・マイクロ科学</v>
          </cell>
          <cell r="D37" t="str">
            <v>複合新領域</v>
          </cell>
          <cell r="E37" t="str">
            <v>総合・新領域系</v>
          </cell>
        </row>
        <row r="38">
          <cell r="A38">
            <v>2201</v>
          </cell>
          <cell r="B38" t="str">
            <v>社会システム工学・安全システム</v>
          </cell>
          <cell r="C38" t="str">
            <v>社会・安全システム科学</v>
          </cell>
          <cell r="D38" t="str">
            <v>複合新領域</v>
          </cell>
          <cell r="E38" t="str">
            <v>総合・新領域系</v>
          </cell>
        </row>
        <row r="39">
          <cell r="A39">
            <v>2202</v>
          </cell>
          <cell r="B39" t="str">
            <v>自然災害科学</v>
          </cell>
          <cell r="C39" t="str">
            <v>社会・安全システム科学</v>
          </cell>
          <cell r="D39" t="str">
            <v>複合新領域</v>
          </cell>
          <cell r="E39" t="str">
            <v>総合・新領域系</v>
          </cell>
        </row>
        <row r="40">
          <cell r="A40">
            <v>2301</v>
          </cell>
          <cell r="B40" t="str">
            <v>基礎ゲノム科学</v>
          </cell>
          <cell r="C40" t="str">
            <v>ゲノム科学</v>
          </cell>
          <cell r="D40" t="str">
            <v>複合新領域</v>
          </cell>
          <cell r="E40" t="str">
            <v>総合・新領域系</v>
          </cell>
        </row>
        <row r="41">
          <cell r="A41">
            <v>2302</v>
          </cell>
          <cell r="B41" t="str">
            <v>応用ゲノム科学</v>
          </cell>
          <cell r="C41" t="str">
            <v>ゲノム科学</v>
          </cell>
          <cell r="D41" t="str">
            <v>複合新領域</v>
          </cell>
          <cell r="E41" t="str">
            <v>総合・新領域系</v>
          </cell>
        </row>
        <row r="42">
          <cell r="A42">
            <v>2303</v>
          </cell>
          <cell r="B42" t="str">
            <v>ゲノム情報科学</v>
          </cell>
          <cell r="C42" t="str">
            <v>ゲノム科学</v>
          </cell>
          <cell r="D42" t="str">
            <v>複合新領域</v>
          </cell>
          <cell r="E42" t="str">
            <v>総合・新領域系</v>
          </cell>
        </row>
        <row r="43">
          <cell r="A43">
            <v>2401</v>
          </cell>
          <cell r="B43" t="str">
            <v>生物分子科学</v>
          </cell>
          <cell r="C43" t="str">
            <v>生物分子科学</v>
          </cell>
          <cell r="D43" t="str">
            <v>複合新領域</v>
          </cell>
          <cell r="E43" t="str">
            <v>総合・新領域系</v>
          </cell>
        </row>
        <row r="44">
          <cell r="A44">
            <v>2501</v>
          </cell>
          <cell r="B44" t="str">
            <v>資源保全学</v>
          </cell>
          <cell r="C44" t="str">
            <v>資源保全学</v>
          </cell>
          <cell r="D44" t="str">
            <v>複合新領域</v>
          </cell>
          <cell r="E44" t="str">
            <v>総合・新領域系</v>
          </cell>
        </row>
        <row r="45">
          <cell r="A45">
            <v>2601</v>
          </cell>
          <cell r="B45" t="str">
            <v>地域研究</v>
          </cell>
          <cell r="C45" t="str">
            <v>地域研究</v>
          </cell>
          <cell r="D45" t="str">
            <v>複合新領域</v>
          </cell>
          <cell r="E45" t="str">
            <v>総合・新領域系</v>
          </cell>
        </row>
        <row r="46">
          <cell r="A46">
            <v>2701</v>
          </cell>
          <cell r="B46" t="str">
            <v>ジェンダー</v>
          </cell>
          <cell r="C46" t="str">
            <v>ジェンダー</v>
          </cell>
          <cell r="D46" t="str">
            <v>複合新領域</v>
          </cell>
          <cell r="E46" t="str">
            <v>総合・新領域系</v>
          </cell>
        </row>
        <row r="47">
          <cell r="A47">
            <v>2801</v>
          </cell>
          <cell r="B47" t="str">
            <v>哲学・倫理学</v>
          </cell>
          <cell r="C47" t="str">
            <v>哲学</v>
          </cell>
          <cell r="D47" t="str">
            <v>人文学</v>
          </cell>
          <cell r="E47" t="str">
            <v>人文社会系</v>
          </cell>
        </row>
        <row r="48">
          <cell r="A48">
            <v>2802</v>
          </cell>
          <cell r="B48" t="str">
            <v>中国哲学</v>
          </cell>
          <cell r="C48" t="str">
            <v>哲学</v>
          </cell>
          <cell r="D48" t="str">
            <v>人文学</v>
          </cell>
          <cell r="E48" t="str">
            <v>人文社会系</v>
          </cell>
        </row>
        <row r="49">
          <cell r="A49">
            <v>2803</v>
          </cell>
          <cell r="B49" t="str">
            <v>印度哲学・仏教学</v>
          </cell>
          <cell r="C49" t="str">
            <v>哲学</v>
          </cell>
          <cell r="D49" t="str">
            <v>人文学</v>
          </cell>
          <cell r="E49" t="str">
            <v>人文社会系</v>
          </cell>
        </row>
        <row r="50">
          <cell r="A50">
            <v>2804</v>
          </cell>
          <cell r="B50" t="str">
            <v>宗教学</v>
          </cell>
          <cell r="C50" t="str">
            <v>哲学</v>
          </cell>
          <cell r="D50" t="str">
            <v>人文学</v>
          </cell>
          <cell r="E50" t="str">
            <v>人文社会系</v>
          </cell>
        </row>
        <row r="51">
          <cell r="A51">
            <v>2805</v>
          </cell>
          <cell r="B51" t="str">
            <v>思想史</v>
          </cell>
          <cell r="C51" t="str">
            <v>哲学</v>
          </cell>
          <cell r="D51" t="str">
            <v>人文学</v>
          </cell>
          <cell r="E51" t="str">
            <v>人文社会系</v>
          </cell>
        </row>
        <row r="52">
          <cell r="A52">
            <v>2806</v>
          </cell>
          <cell r="B52" t="str">
            <v>美学・美術史</v>
          </cell>
          <cell r="C52" t="str">
            <v>哲学</v>
          </cell>
          <cell r="D52" t="str">
            <v>人文学</v>
          </cell>
          <cell r="E52" t="str">
            <v>人文社会系</v>
          </cell>
        </row>
        <row r="53">
          <cell r="A53">
            <v>2851</v>
          </cell>
          <cell r="B53" t="str">
            <v>芸術学・芸術史・芸術一般</v>
          </cell>
          <cell r="C53" t="str">
            <v>芸術学</v>
          </cell>
          <cell r="D53" t="str">
            <v>人文学</v>
          </cell>
          <cell r="E53" t="str">
            <v>人文社会系</v>
          </cell>
        </row>
        <row r="54">
          <cell r="A54">
            <v>2901</v>
          </cell>
          <cell r="B54" t="str">
            <v>日本文学</v>
          </cell>
          <cell r="C54" t="str">
            <v>文学</v>
          </cell>
          <cell r="D54" t="str">
            <v>人文学</v>
          </cell>
          <cell r="E54" t="str">
            <v>人文社会系</v>
          </cell>
        </row>
        <row r="55">
          <cell r="A55">
            <v>2902</v>
          </cell>
          <cell r="B55" t="str">
            <v>英米・英語圏文学</v>
          </cell>
          <cell r="C55" t="str">
            <v>文学</v>
          </cell>
          <cell r="D55" t="str">
            <v>人文学</v>
          </cell>
          <cell r="E55" t="str">
            <v>人文社会系</v>
          </cell>
        </row>
        <row r="56">
          <cell r="A56">
            <v>2903</v>
          </cell>
          <cell r="B56" t="str">
            <v>ヨーロッパ文学（英文学を除く）</v>
          </cell>
          <cell r="C56" t="str">
            <v>文学</v>
          </cell>
          <cell r="D56" t="str">
            <v>人文学</v>
          </cell>
          <cell r="E56" t="str">
            <v>人文社会系</v>
          </cell>
        </row>
        <row r="57">
          <cell r="A57">
            <v>2904</v>
          </cell>
          <cell r="B57" t="str">
            <v>各国文学・文学論</v>
          </cell>
          <cell r="C57" t="str">
            <v>文学</v>
          </cell>
          <cell r="D57" t="str">
            <v>人文学</v>
          </cell>
          <cell r="E57" t="str">
            <v>人文社会系</v>
          </cell>
        </row>
        <row r="58">
          <cell r="A58">
            <v>3001</v>
          </cell>
          <cell r="B58" t="str">
            <v>言語学</v>
          </cell>
          <cell r="C58" t="str">
            <v>言語学</v>
          </cell>
          <cell r="D58" t="str">
            <v>人文学</v>
          </cell>
          <cell r="E58" t="str">
            <v>人文社会系</v>
          </cell>
        </row>
        <row r="59">
          <cell r="A59">
            <v>3002</v>
          </cell>
          <cell r="B59" t="str">
            <v>日本語学</v>
          </cell>
          <cell r="C59" t="str">
            <v>言語学</v>
          </cell>
          <cell r="D59" t="str">
            <v>人文学</v>
          </cell>
          <cell r="E59" t="str">
            <v>人文社会系</v>
          </cell>
        </row>
        <row r="60">
          <cell r="A60">
            <v>3003</v>
          </cell>
          <cell r="B60" t="str">
            <v>英語学</v>
          </cell>
          <cell r="C60" t="str">
            <v>言語学</v>
          </cell>
          <cell r="D60" t="str">
            <v>人文学</v>
          </cell>
          <cell r="E60" t="str">
            <v>人文社会系</v>
          </cell>
        </row>
        <row r="61">
          <cell r="A61">
            <v>3004</v>
          </cell>
          <cell r="B61" t="str">
            <v>日本語教育</v>
          </cell>
          <cell r="C61" t="str">
            <v>言語学</v>
          </cell>
          <cell r="D61" t="str">
            <v>人文学</v>
          </cell>
          <cell r="E61" t="str">
            <v>人文社会系</v>
          </cell>
        </row>
        <row r="62">
          <cell r="A62">
            <v>3005</v>
          </cell>
          <cell r="B62" t="str">
            <v>外国語教育</v>
          </cell>
          <cell r="C62" t="str">
            <v>言語学</v>
          </cell>
          <cell r="D62" t="str">
            <v>人文学</v>
          </cell>
          <cell r="E62" t="str">
            <v>人文社会系</v>
          </cell>
        </row>
        <row r="63">
          <cell r="A63">
            <v>3101</v>
          </cell>
          <cell r="B63" t="str">
            <v>史学一般</v>
          </cell>
          <cell r="C63" t="str">
            <v>史学</v>
          </cell>
          <cell r="D63" t="str">
            <v>人文学</v>
          </cell>
          <cell r="E63" t="str">
            <v>人文社会系</v>
          </cell>
        </row>
        <row r="64">
          <cell r="A64">
            <v>3102</v>
          </cell>
          <cell r="B64" t="str">
            <v>日本史</v>
          </cell>
          <cell r="C64" t="str">
            <v>史学</v>
          </cell>
          <cell r="D64" t="str">
            <v>人文学</v>
          </cell>
          <cell r="E64" t="str">
            <v>人文社会系</v>
          </cell>
        </row>
        <row r="65">
          <cell r="A65">
            <v>3103</v>
          </cell>
          <cell r="B65" t="str">
            <v>東洋史</v>
          </cell>
          <cell r="C65" t="str">
            <v>史学</v>
          </cell>
          <cell r="D65" t="str">
            <v>人文学</v>
          </cell>
          <cell r="E65" t="str">
            <v>人文社会系</v>
          </cell>
        </row>
        <row r="66">
          <cell r="A66">
            <v>3104</v>
          </cell>
          <cell r="B66" t="str">
            <v>西洋史</v>
          </cell>
          <cell r="C66" t="str">
            <v>史学</v>
          </cell>
          <cell r="D66" t="str">
            <v>人文学</v>
          </cell>
          <cell r="E66" t="str">
            <v>人文社会系</v>
          </cell>
        </row>
        <row r="67">
          <cell r="A67">
            <v>3105</v>
          </cell>
          <cell r="B67" t="str">
            <v>考古学</v>
          </cell>
          <cell r="C67" t="str">
            <v>史学</v>
          </cell>
          <cell r="D67" t="str">
            <v>人文学</v>
          </cell>
          <cell r="E67" t="str">
            <v>人文社会系</v>
          </cell>
        </row>
        <row r="68">
          <cell r="A68">
            <v>3201</v>
          </cell>
          <cell r="B68" t="str">
            <v>人文地理学</v>
          </cell>
          <cell r="C68" t="str">
            <v>人文地理学</v>
          </cell>
          <cell r="D68" t="str">
            <v>人文学</v>
          </cell>
          <cell r="E68" t="str">
            <v>人文社会系</v>
          </cell>
        </row>
        <row r="69">
          <cell r="A69">
            <v>3301</v>
          </cell>
          <cell r="B69" t="str">
            <v>文化人類学・民俗学</v>
          </cell>
          <cell r="C69" t="str">
            <v>文化人類学</v>
          </cell>
          <cell r="D69" t="str">
            <v>人文学</v>
          </cell>
          <cell r="E69" t="str">
            <v>人文社会系</v>
          </cell>
        </row>
        <row r="70">
          <cell r="A70">
            <v>3401</v>
          </cell>
          <cell r="B70" t="str">
            <v>基礎法学</v>
          </cell>
          <cell r="C70" t="str">
            <v>法学</v>
          </cell>
          <cell r="D70" t="str">
            <v>社会科学</v>
          </cell>
          <cell r="E70" t="str">
            <v>人文社会系</v>
          </cell>
        </row>
        <row r="71">
          <cell r="A71">
            <v>3402</v>
          </cell>
          <cell r="B71" t="str">
            <v>公法学</v>
          </cell>
          <cell r="C71" t="str">
            <v>法学</v>
          </cell>
          <cell r="D71" t="str">
            <v>社会科学</v>
          </cell>
          <cell r="E71" t="str">
            <v>人文社会系</v>
          </cell>
        </row>
        <row r="72">
          <cell r="A72">
            <v>3403</v>
          </cell>
          <cell r="B72" t="str">
            <v>国際法学</v>
          </cell>
          <cell r="C72" t="str">
            <v>法学</v>
          </cell>
          <cell r="D72" t="str">
            <v>社会科学</v>
          </cell>
          <cell r="E72" t="str">
            <v>人文社会系</v>
          </cell>
        </row>
        <row r="73">
          <cell r="A73">
            <v>3404</v>
          </cell>
          <cell r="B73" t="str">
            <v>社会法学</v>
          </cell>
          <cell r="C73" t="str">
            <v>法学</v>
          </cell>
          <cell r="D73" t="str">
            <v>社会科学</v>
          </cell>
          <cell r="E73" t="str">
            <v>人文社会系</v>
          </cell>
        </row>
        <row r="74">
          <cell r="A74">
            <v>3405</v>
          </cell>
          <cell r="B74" t="str">
            <v>刑事法学</v>
          </cell>
          <cell r="C74" t="str">
            <v>法学</v>
          </cell>
          <cell r="D74" t="str">
            <v>社会科学</v>
          </cell>
          <cell r="E74" t="str">
            <v>人文社会系</v>
          </cell>
        </row>
        <row r="75">
          <cell r="A75">
            <v>3406</v>
          </cell>
          <cell r="B75" t="str">
            <v>民事法学</v>
          </cell>
          <cell r="C75" t="str">
            <v>法学</v>
          </cell>
          <cell r="D75" t="str">
            <v>社会科学</v>
          </cell>
          <cell r="E75" t="str">
            <v>人文社会系</v>
          </cell>
        </row>
        <row r="76">
          <cell r="A76">
            <v>3407</v>
          </cell>
          <cell r="B76" t="str">
            <v>新領域法学</v>
          </cell>
          <cell r="C76" t="str">
            <v>法学</v>
          </cell>
          <cell r="D76" t="str">
            <v>社会科学</v>
          </cell>
          <cell r="E76" t="str">
            <v>人文社会系</v>
          </cell>
        </row>
        <row r="77">
          <cell r="A77">
            <v>3501</v>
          </cell>
          <cell r="B77" t="str">
            <v>政治学</v>
          </cell>
          <cell r="C77" t="str">
            <v>政治学</v>
          </cell>
          <cell r="D77" t="str">
            <v>社会科学</v>
          </cell>
          <cell r="E77" t="str">
            <v>人文社会系</v>
          </cell>
        </row>
        <row r="78">
          <cell r="A78">
            <v>3502</v>
          </cell>
          <cell r="B78" t="str">
            <v>国際関係論</v>
          </cell>
          <cell r="C78" t="str">
            <v>政治学</v>
          </cell>
          <cell r="D78" t="str">
            <v>社会科学</v>
          </cell>
          <cell r="E78" t="str">
            <v>人文社会系</v>
          </cell>
        </row>
        <row r="79">
          <cell r="A79">
            <v>3601</v>
          </cell>
          <cell r="B79" t="str">
            <v>理論経済学</v>
          </cell>
          <cell r="C79" t="str">
            <v>経済学</v>
          </cell>
          <cell r="D79" t="str">
            <v>社会科学</v>
          </cell>
          <cell r="E79" t="str">
            <v>人文社会系</v>
          </cell>
        </row>
        <row r="80">
          <cell r="A80">
            <v>3602</v>
          </cell>
          <cell r="B80" t="str">
            <v>経済学説・経済思想</v>
          </cell>
          <cell r="C80" t="str">
            <v>経済学</v>
          </cell>
          <cell r="D80" t="str">
            <v>社会科学</v>
          </cell>
          <cell r="E80" t="str">
            <v>人文社会系</v>
          </cell>
        </row>
        <row r="81">
          <cell r="A81">
            <v>3603</v>
          </cell>
          <cell r="B81" t="str">
            <v>経済統計学</v>
          </cell>
          <cell r="C81" t="str">
            <v>経済学</v>
          </cell>
          <cell r="D81" t="str">
            <v>社会科学</v>
          </cell>
          <cell r="E81" t="str">
            <v>人文社会系</v>
          </cell>
        </row>
        <row r="82">
          <cell r="A82">
            <v>3604</v>
          </cell>
          <cell r="B82" t="str">
            <v>応用経済学</v>
          </cell>
          <cell r="C82" t="str">
            <v>経済学</v>
          </cell>
          <cell r="D82" t="str">
            <v>社会科学</v>
          </cell>
          <cell r="E82" t="str">
            <v>人文社会系</v>
          </cell>
        </row>
        <row r="83">
          <cell r="A83">
            <v>3605</v>
          </cell>
          <cell r="B83" t="str">
            <v>経済政策</v>
          </cell>
          <cell r="C83" t="str">
            <v>経済学</v>
          </cell>
          <cell r="D83" t="str">
            <v>社会科学</v>
          </cell>
          <cell r="E83" t="str">
            <v>人文社会系</v>
          </cell>
        </row>
        <row r="84">
          <cell r="A84">
            <v>3606</v>
          </cell>
          <cell r="B84" t="str">
            <v>財政学・金融論</v>
          </cell>
          <cell r="C84" t="str">
            <v>経済学</v>
          </cell>
          <cell r="D84" t="str">
            <v>社会科学</v>
          </cell>
          <cell r="E84" t="str">
            <v>人文社会系</v>
          </cell>
        </row>
        <row r="85">
          <cell r="A85">
            <v>3607</v>
          </cell>
          <cell r="B85" t="str">
            <v>経済史</v>
          </cell>
          <cell r="C85" t="str">
            <v>経済学</v>
          </cell>
          <cell r="D85" t="str">
            <v>社会科学</v>
          </cell>
          <cell r="E85" t="str">
            <v>人文社会系</v>
          </cell>
        </row>
        <row r="86">
          <cell r="A86">
            <v>3701</v>
          </cell>
          <cell r="B86" t="str">
            <v>経営学</v>
          </cell>
          <cell r="C86" t="str">
            <v>経営学</v>
          </cell>
          <cell r="D86" t="str">
            <v>社会科学</v>
          </cell>
          <cell r="E86" t="str">
            <v>人文社会系</v>
          </cell>
        </row>
        <row r="87">
          <cell r="A87">
            <v>3702</v>
          </cell>
          <cell r="B87" t="str">
            <v>商学</v>
          </cell>
          <cell r="C87" t="str">
            <v>経営学</v>
          </cell>
          <cell r="D87" t="str">
            <v>社会科学</v>
          </cell>
          <cell r="E87" t="str">
            <v>人文社会系</v>
          </cell>
        </row>
        <row r="88">
          <cell r="A88">
            <v>3703</v>
          </cell>
          <cell r="B88" t="str">
            <v>会計学</v>
          </cell>
          <cell r="C88" t="str">
            <v>経営学</v>
          </cell>
          <cell r="D88" t="str">
            <v>社会科学</v>
          </cell>
          <cell r="E88" t="str">
            <v>人文社会系</v>
          </cell>
        </row>
        <row r="89">
          <cell r="A89">
            <v>3801</v>
          </cell>
          <cell r="B89" t="str">
            <v>社会学</v>
          </cell>
          <cell r="C89" t="str">
            <v>社会学</v>
          </cell>
          <cell r="D89" t="str">
            <v>社会科学</v>
          </cell>
          <cell r="E89" t="str">
            <v>人文社会系</v>
          </cell>
        </row>
        <row r="90">
          <cell r="A90">
            <v>3802</v>
          </cell>
          <cell r="B90" t="str">
            <v>社会福祉学</v>
          </cell>
          <cell r="C90" t="str">
            <v>社会学</v>
          </cell>
          <cell r="D90" t="str">
            <v>社会科学</v>
          </cell>
          <cell r="E90" t="str">
            <v>人文社会系</v>
          </cell>
        </row>
        <row r="91">
          <cell r="A91">
            <v>3901</v>
          </cell>
          <cell r="B91" t="str">
            <v>社会心理学</v>
          </cell>
          <cell r="C91" t="str">
            <v>心理学</v>
          </cell>
          <cell r="D91" t="str">
            <v>社会科学</v>
          </cell>
          <cell r="E91" t="str">
            <v>人文社会系</v>
          </cell>
        </row>
        <row r="92">
          <cell r="A92">
            <v>3902</v>
          </cell>
          <cell r="B92" t="str">
            <v>教育心理学</v>
          </cell>
          <cell r="C92" t="str">
            <v>心理学</v>
          </cell>
          <cell r="D92" t="str">
            <v>社会科学</v>
          </cell>
          <cell r="E92" t="str">
            <v>人文社会系</v>
          </cell>
        </row>
        <row r="93">
          <cell r="A93">
            <v>3903</v>
          </cell>
          <cell r="B93" t="str">
            <v>臨床心理学</v>
          </cell>
          <cell r="C93" t="str">
            <v>心理学</v>
          </cell>
          <cell r="D93" t="str">
            <v>社会科学</v>
          </cell>
          <cell r="E93" t="str">
            <v>人文社会系</v>
          </cell>
        </row>
        <row r="94">
          <cell r="A94">
            <v>3904</v>
          </cell>
          <cell r="B94" t="str">
            <v>実験心理学</v>
          </cell>
          <cell r="C94" t="str">
            <v>心理学</v>
          </cell>
          <cell r="D94" t="str">
            <v>社会科学</v>
          </cell>
          <cell r="E94" t="str">
            <v>人文社会系</v>
          </cell>
        </row>
        <row r="95">
          <cell r="A95">
            <v>4001</v>
          </cell>
          <cell r="B95" t="str">
            <v>教育学</v>
          </cell>
          <cell r="C95" t="str">
            <v>教育学</v>
          </cell>
          <cell r="D95" t="str">
            <v>社会科学</v>
          </cell>
          <cell r="E95" t="str">
            <v>人文社会系</v>
          </cell>
        </row>
        <row r="96">
          <cell r="A96">
            <v>4002</v>
          </cell>
          <cell r="B96" t="str">
            <v>教育社会学</v>
          </cell>
          <cell r="C96" t="str">
            <v>教育学</v>
          </cell>
          <cell r="D96" t="str">
            <v>社会科学</v>
          </cell>
          <cell r="E96" t="str">
            <v>人文社会系</v>
          </cell>
        </row>
        <row r="97">
          <cell r="A97">
            <v>4003</v>
          </cell>
          <cell r="B97" t="str">
            <v>教科教育学</v>
          </cell>
          <cell r="C97" t="str">
            <v>教育学</v>
          </cell>
          <cell r="D97" t="str">
            <v>社会科学</v>
          </cell>
          <cell r="E97" t="str">
            <v>人文社会系</v>
          </cell>
        </row>
        <row r="98">
          <cell r="A98">
            <v>4004</v>
          </cell>
          <cell r="B98" t="str">
            <v>特別支援教育</v>
          </cell>
          <cell r="C98" t="str">
            <v>教育学</v>
          </cell>
          <cell r="D98" t="str">
            <v>社会科学</v>
          </cell>
          <cell r="E98" t="str">
            <v>人文社会系</v>
          </cell>
        </row>
        <row r="99">
          <cell r="A99">
            <v>4101</v>
          </cell>
          <cell r="B99" t="str">
            <v>代数学</v>
          </cell>
          <cell r="C99" t="str">
            <v>数学</v>
          </cell>
          <cell r="D99" t="str">
            <v>数物系科学</v>
          </cell>
          <cell r="E99" t="str">
            <v>理工系</v>
          </cell>
        </row>
        <row r="100">
          <cell r="A100">
            <v>4102</v>
          </cell>
          <cell r="B100" t="str">
            <v>幾何学</v>
          </cell>
          <cell r="C100" t="str">
            <v>数学</v>
          </cell>
          <cell r="D100" t="str">
            <v>数物系科学</v>
          </cell>
          <cell r="E100" t="str">
            <v>理工系</v>
          </cell>
        </row>
        <row r="101">
          <cell r="A101">
            <v>4103</v>
          </cell>
          <cell r="B101" t="str">
            <v>数学一般（含確立論・統計数学）</v>
          </cell>
          <cell r="C101" t="str">
            <v>数学</v>
          </cell>
          <cell r="D101" t="str">
            <v>数物系科学</v>
          </cell>
          <cell r="E101" t="str">
            <v>理工系</v>
          </cell>
        </row>
        <row r="102">
          <cell r="A102">
            <v>4104</v>
          </cell>
          <cell r="B102" t="str">
            <v>基礎解析学</v>
          </cell>
          <cell r="C102" t="str">
            <v>数学</v>
          </cell>
          <cell r="D102" t="str">
            <v>数物系科学</v>
          </cell>
          <cell r="E102" t="str">
            <v>理工系</v>
          </cell>
        </row>
        <row r="103">
          <cell r="A103">
            <v>4105</v>
          </cell>
          <cell r="B103" t="str">
            <v>大域解析学</v>
          </cell>
          <cell r="C103" t="str">
            <v>数学</v>
          </cell>
          <cell r="D103" t="str">
            <v>数物系科学</v>
          </cell>
          <cell r="E103" t="str">
            <v>理工系</v>
          </cell>
        </row>
        <row r="104">
          <cell r="A104">
            <v>4201</v>
          </cell>
          <cell r="B104" t="str">
            <v>天文学</v>
          </cell>
          <cell r="C104" t="str">
            <v>天文学</v>
          </cell>
          <cell r="D104" t="str">
            <v>数物系科学</v>
          </cell>
          <cell r="E104" t="str">
            <v>理工系</v>
          </cell>
        </row>
        <row r="105">
          <cell r="A105">
            <v>4301</v>
          </cell>
          <cell r="B105" t="str">
            <v>素粒子・原子核・宇宙線・宇宙物理</v>
          </cell>
          <cell r="C105" t="str">
            <v>物理学</v>
          </cell>
          <cell r="D105" t="str">
            <v>数物系科学</v>
          </cell>
          <cell r="E105" t="str">
            <v>理工系</v>
          </cell>
        </row>
        <row r="106">
          <cell r="A106">
            <v>4302</v>
          </cell>
          <cell r="B106" t="str">
            <v>物性Ⅰ</v>
          </cell>
          <cell r="C106" t="str">
            <v>物理学</v>
          </cell>
          <cell r="D106" t="str">
            <v>数物系科学</v>
          </cell>
          <cell r="E106" t="str">
            <v>理工系</v>
          </cell>
        </row>
        <row r="107">
          <cell r="A107">
            <v>4303</v>
          </cell>
          <cell r="B107" t="str">
            <v>物性Ⅱ</v>
          </cell>
          <cell r="C107" t="str">
            <v>物理学</v>
          </cell>
          <cell r="D107" t="str">
            <v>数物系科学</v>
          </cell>
          <cell r="E107" t="str">
            <v>理工系</v>
          </cell>
        </row>
        <row r="108">
          <cell r="A108">
            <v>4304</v>
          </cell>
          <cell r="B108" t="str">
            <v>数理物理・物性基礎</v>
          </cell>
          <cell r="C108" t="str">
            <v>物理学</v>
          </cell>
          <cell r="D108" t="str">
            <v>数物系科学</v>
          </cell>
          <cell r="E108" t="str">
            <v>理工系</v>
          </cell>
        </row>
        <row r="109">
          <cell r="A109">
            <v>4305</v>
          </cell>
          <cell r="B109" t="str">
            <v>原子・分子・量子エレクトロニクス</v>
          </cell>
          <cell r="C109" t="str">
            <v>物理学</v>
          </cell>
          <cell r="D109" t="str">
            <v>数物系科学</v>
          </cell>
          <cell r="E109" t="str">
            <v>理工系</v>
          </cell>
        </row>
        <row r="110">
          <cell r="A110">
            <v>4306</v>
          </cell>
          <cell r="B110" t="str">
            <v>生物物理・化学物理</v>
          </cell>
          <cell r="C110" t="str">
            <v>物理学</v>
          </cell>
          <cell r="D110" t="str">
            <v>数物系科学</v>
          </cell>
          <cell r="E110" t="str">
            <v>理工系</v>
          </cell>
        </row>
        <row r="111">
          <cell r="A111">
            <v>4401</v>
          </cell>
          <cell r="B111" t="str">
            <v>固体地球惑星物理学</v>
          </cell>
          <cell r="C111" t="str">
            <v>地球惑星科学</v>
          </cell>
          <cell r="D111" t="str">
            <v>数物系科学</v>
          </cell>
          <cell r="E111" t="str">
            <v>理工系</v>
          </cell>
        </row>
        <row r="112">
          <cell r="A112">
            <v>4402</v>
          </cell>
          <cell r="B112" t="str">
            <v>気象・海洋物理・陸水学</v>
          </cell>
          <cell r="C112" t="str">
            <v>地球惑星科学</v>
          </cell>
          <cell r="D112" t="str">
            <v>数物系科学</v>
          </cell>
          <cell r="E112" t="str">
            <v>理工系</v>
          </cell>
        </row>
        <row r="113">
          <cell r="A113">
            <v>4403</v>
          </cell>
          <cell r="B113" t="str">
            <v>超高層物理学</v>
          </cell>
          <cell r="C113" t="str">
            <v>地球惑星科学</v>
          </cell>
          <cell r="D113" t="str">
            <v>数物系科学</v>
          </cell>
          <cell r="E113" t="str">
            <v>理工系</v>
          </cell>
        </row>
        <row r="114">
          <cell r="A114">
            <v>4404</v>
          </cell>
          <cell r="B114" t="str">
            <v>地質学</v>
          </cell>
          <cell r="C114" t="str">
            <v>地球惑星科学</v>
          </cell>
          <cell r="D114" t="str">
            <v>数物系科学</v>
          </cell>
          <cell r="E114" t="str">
            <v>理工系</v>
          </cell>
        </row>
        <row r="115">
          <cell r="A115">
            <v>4405</v>
          </cell>
          <cell r="B115" t="str">
            <v>層位・古生物学</v>
          </cell>
          <cell r="C115" t="str">
            <v>地球惑星科学</v>
          </cell>
          <cell r="D115" t="str">
            <v>数物系科学</v>
          </cell>
          <cell r="E115" t="str">
            <v>理工系</v>
          </cell>
        </row>
        <row r="116">
          <cell r="A116">
            <v>4406</v>
          </cell>
          <cell r="B116" t="str">
            <v>岩石・鉱物・鉱床学</v>
          </cell>
          <cell r="C116" t="str">
            <v>地球惑星科学</v>
          </cell>
          <cell r="D116" t="str">
            <v>数物系科学</v>
          </cell>
          <cell r="E116" t="str">
            <v>理工系</v>
          </cell>
        </row>
        <row r="117">
          <cell r="A117">
            <v>4407</v>
          </cell>
          <cell r="B117" t="str">
            <v>地球宇宙化学</v>
          </cell>
          <cell r="C117" t="str">
            <v>地球惑星科学</v>
          </cell>
          <cell r="D117" t="str">
            <v>数物系科学</v>
          </cell>
          <cell r="E117" t="str">
            <v>理工系</v>
          </cell>
        </row>
        <row r="118">
          <cell r="A118">
            <v>4501</v>
          </cell>
          <cell r="B118" t="str">
            <v>プラズマ科学</v>
          </cell>
          <cell r="C118" t="str">
            <v>プラズマ科学</v>
          </cell>
          <cell r="D118" t="str">
            <v>数物系科学</v>
          </cell>
          <cell r="E118" t="str">
            <v>理工系</v>
          </cell>
        </row>
        <row r="119">
          <cell r="A119">
            <v>4601</v>
          </cell>
          <cell r="B119" t="str">
            <v>物理化学</v>
          </cell>
          <cell r="C119" t="str">
            <v>基礎化学</v>
          </cell>
          <cell r="D119" t="str">
            <v>化学</v>
          </cell>
          <cell r="E119" t="str">
            <v>理工系</v>
          </cell>
        </row>
        <row r="120">
          <cell r="A120">
            <v>4602</v>
          </cell>
          <cell r="B120" t="str">
            <v>有機化学</v>
          </cell>
          <cell r="C120" t="str">
            <v>基礎化学</v>
          </cell>
          <cell r="D120" t="str">
            <v>化学</v>
          </cell>
          <cell r="E120" t="str">
            <v>理工系</v>
          </cell>
        </row>
        <row r="121">
          <cell r="A121">
            <v>4603</v>
          </cell>
          <cell r="B121" t="str">
            <v>無機化学</v>
          </cell>
          <cell r="C121" t="str">
            <v>基礎化学</v>
          </cell>
          <cell r="D121" t="str">
            <v>化学</v>
          </cell>
          <cell r="E121" t="str">
            <v>理工系</v>
          </cell>
        </row>
        <row r="122">
          <cell r="A122">
            <v>4701</v>
          </cell>
          <cell r="B122" t="str">
            <v>分析化学</v>
          </cell>
          <cell r="C122" t="str">
            <v>複合化学</v>
          </cell>
          <cell r="D122" t="str">
            <v>化学</v>
          </cell>
          <cell r="E122" t="str">
            <v>理工系</v>
          </cell>
        </row>
        <row r="123">
          <cell r="A123">
            <v>4702</v>
          </cell>
          <cell r="B123" t="str">
            <v>合成化学</v>
          </cell>
          <cell r="C123" t="str">
            <v>複合化学</v>
          </cell>
          <cell r="D123" t="str">
            <v>化学</v>
          </cell>
          <cell r="E123" t="str">
            <v>理工系</v>
          </cell>
        </row>
        <row r="124">
          <cell r="A124">
            <v>4703</v>
          </cell>
          <cell r="B124" t="str">
            <v>高分子化学</v>
          </cell>
          <cell r="C124" t="str">
            <v>複合化学</v>
          </cell>
          <cell r="D124" t="str">
            <v>化学</v>
          </cell>
          <cell r="E124" t="str">
            <v>理工系</v>
          </cell>
        </row>
        <row r="125">
          <cell r="A125">
            <v>4704</v>
          </cell>
          <cell r="B125" t="str">
            <v>機能物質化学</v>
          </cell>
          <cell r="C125" t="str">
            <v>複合化学</v>
          </cell>
          <cell r="D125" t="str">
            <v>化学</v>
          </cell>
          <cell r="E125" t="str">
            <v>理工系</v>
          </cell>
        </row>
        <row r="126">
          <cell r="A126">
            <v>4705</v>
          </cell>
          <cell r="B126" t="str">
            <v>環境関連化学</v>
          </cell>
          <cell r="C126" t="str">
            <v>複合化学</v>
          </cell>
          <cell r="D126" t="str">
            <v>化学</v>
          </cell>
          <cell r="E126" t="str">
            <v>理工系</v>
          </cell>
        </row>
        <row r="127">
          <cell r="A127">
            <v>4706</v>
          </cell>
          <cell r="B127" t="str">
            <v>生体関連化学</v>
          </cell>
          <cell r="C127" t="str">
            <v>複合化学</v>
          </cell>
          <cell r="D127" t="str">
            <v>化学</v>
          </cell>
          <cell r="E127" t="str">
            <v>理工系</v>
          </cell>
        </row>
        <row r="128">
          <cell r="A128">
            <v>4801</v>
          </cell>
          <cell r="B128" t="str">
            <v>機能材料・デバイス</v>
          </cell>
          <cell r="C128" t="str">
            <v>材料化学</v>
          </cell>
          <cell r="D128" t="str">
            <v>化学</v>
          </cell>
          <cell r="E128" t="str">
            <v>理工系</v>
          </cell>
        </row>
        <row r="129">
          <cell r="A129">
            <v>4802</v>
          </cell>
          <cell r="B129" t="str">
            <v>有機工業材料</v>
          </cell>
          <cell r="C129" t="str">
            <v>材料化学</v>
          </cell>
          <cell r="D129" t="str">
            <v>化学</v>
          </cell>
          <cell r="E129" t="str">
            <v>理工系</v>
          </cell>
        </row>
        <row r="130">
          <cell r="A130">
            <v>4803</v>
          </cell>
          <cell r="B130" t="str">
            <v>無機工業材料</v>
          </cell>
          <cell r="C130" t="str">
            <v>材料化学</v>
          </cell>
          <cell r="D130" t="str">
            <v>化学</v>
          </cell>
          <cell r="E130" t="str">
            <v>理工系</v>
          </cell>
        </row>
        <row r="131">
          <cell r="A131">
            <v>4804</v>
          </cell>
          <cell r="B131" t="str">
            <v>高分子・繊維材料</v>
          </cell>
          <cell r="C131" t="str">
            <v>材料化学</v>
          </cell>
          <cell r="D131" t="str">
            <v>化学</v>
          </cell>
          <cell r="E131" t="str">
            <v>理工系</v>
          </cell>
        </row>
        <row r="132">
          <cell r="A132">
            <v>4901</v>
          </cell>
          <cell r="B132" t="str">
            <v>応用物性・結晶工学</v>
          </cell>
          <cell r="C132" t="str">
            <v>応用物理学・工学基礎</v>
          </cell>
          <cell r="D132" t="str">
            <v>工学</v>
          </cell>
          <cell r="E132" t="str">
            <v>理工系</v>
          </cell>
        </row>
        <row r="133">
          <cell r="A133">
            <v>4902</v>
          </cell>
          <cell r="B133" t="str">
            <v>薄膜・表面界面物質</v>
          </cell>
          <cell r="C133" t="str">
            <v>応用物理学・工学基礎</v>
          </cell>
          <cell r="D133" t="str">
            <v>工学</v>
          </cell>
          <cell r="E133" t="str">
            <v>理工系</v>
          </cell>
        </row>
        <row r="134">
          <cell r="A134">
            <v>4903</v>
          </cell>
          <cell r="B134" t="str">
            <v>応用光学・量子光工学</v>
          </cell>
          <cell r="C134" t="str">
            <v>応用物理学・工学基礎</v>
          </cell>
          <cell r="D134" t="str">
            <v>工学</v>
          </cell>
          <cell r="E134" t="str">
            <v>理工系</v>
          </cell>
        </row>
        <row r="135">
          <cell r="A135">
            <v>4904</v>
          </cell>
          <cell r="B135" t="str">
            <v>応用物理学一般</v>
          </cell>
          <cell r="C135" t="str">
            <v>応用物理学・工学基礎</v>
          </cell>
          <cell r="D135" t="str">
            <v>工学</v>
          </cell>
          <cell r="E135" t="str">
            <v>理工系</v>
          </cell>
        </row>
        <row r="136">
          <cell r="A136">
            <v>4905</v>
          </cell>
          <cell r="B136" t="str">
            <v>工学基礎</v>
          </cell>
          <cell r="C136" t="str">
            <v>応用物理学・工学基礎</v>
          </cell>
          <cell r="D136" t="str">
            <v>工学</v>
          </cell>
          <cell r="E136" t="str">
            <v>理工系</v>
          </cell>
        </row>
        <row r="137">
          <cell r="A137">
            <v>5001</v>
          </cell>
          <cell r="B137" t="str">
            <v>機械材料・材料力学</v>
          </cell>
          <cell r="C137" t="str">
            <v>機械工学</v>
          </cell>
          <cell r="D137" t="str">
            <v>工学</v>
          </cell>
          <cell r="E137" t="str">
            <v>理工系</v>
          </cell>
        </row>
        <row r="138">
          <cell r="A138">
            <v>5002</v>
          </cell>
          <cell r="B138" t="str">
            <v>生産工学・加工学</v>
          </cell>
          <cell r="C138" t="str">
            <v>機械工学</v>
          </cell>
          <cell r="D138" t="str">
            <v>工学</v>
          </cell>
          <cell r="E138" t="str">
            <v>理工系</v>
          </cell>
        </row>
        <row r="139">
          <cell r="A139">
            <v>5003</v>
          </cell>
          <cell r="B139" t="str">
            <v>設計工学・機械機能要素・トライポロジー</v>
          </cell>
          <cell r="C139" t="str">
            <v>機械工学</v>
          </cell>
          <cell r="D139" t="str">
            <v>工学</v>
          </cell>
          <cell r="E139" t="str">
            <v>理工系</v>
          </cell>
        </row>
        <row r="140">
          <cell r="A140">
            <v>5004</v>
          </cell>
          <cell r="B140" t="str">
            <v>液体工学</v>
          </cell>
          <cell r="C140" t="str">
            <v>機械工学</v>
          </cell>
          <cell r="D140" t="str">
            <v>工学</v>
          </cell>
          <cell r="E140" t="str">
            <v>理工系</v>
          </cell>
        </row>
        <row r="141">
          <cell r="A141">
            <v>5005</v>
          </cell>
          <cell r="B141" t="str">
            <v>熱工学</v>
          </cell>
          <cell r="C141" t="str">
            <v>機械工学</v>
          </cell>
          <cell r="D141" t="str">
            <v>工学</v>
          </cell>
          <cell r="E141" t="str">
            <v>理工系</v>
          </cell>
        </row>
        <row r="142">
          <cell r="A142">
            <v>5006</v>
          </cell>
          <cell r="B142" t="str">
            <v>機械力学・制御</v>
          </cell>
          <cell r="C142" t="str">
            <v>機械工学</v>
          </cell>
          <cell r="D142" t="str">
            <v>工学</v>
          </cell>
          <cell r="E142" t="str">
            <v>理工系</v>
          </cell>
        </row>
        <row r="143">
          <cell r="A143">
            <v>5007</v>
          </cell>
          <cell r="B143" t="str">
            <v>知能機械学・機械システム</v>
          </cell>
          <cell r="C143" t="str">
            <v>機械工学</v>
          </cell>
          <cell r="D143" t="str">
            <v>工学</v>
          </cell>
          <cell r="E143" t="str">
            <v>理工系</v>
          </cell>
        </row>
        <row r="144">
          <cell r="A144">
            <v>5101</v>
          </cell>
          <cell r="B144" t="str">
            <v>電力工学・電力変換・電気機器</v>
          </cell>
          <cell r="C144" t="str">
            <v>電気電子工学</v>
          </cell>
          <cell r="D144" t="str">
            <v>工学</v>
          </cell>
          <cell r="E144" t="str">
            <v>理工系</v>
          </cell>
        </row>
        <row r="145">
          <cell r="A145">
            <v>5102</v>
          </cell>
          <cell r="B145" t="str">
            <v>電子・電気材料工学</v>
          </cell>
          <cell r="C145" t="str">
            <v>電気電子工学</v>
          </cell>
          <cell r="D145" t="str">
            <v>工学</v>
          </cell>
          <cell r="E145" t="str">
            <v>理工系</v>
          </cell>
        </row>
        <row r="146">
          <cell r="A146">
            <v>5103</v>
          </cell>
          <cell r="B146" t="str">
            <v>電子デバイス・電子機器</v>
          </cell>
          <cell r="C146" t="str">
            <v>電気電子工学</v>
          </cell>
          <cell r="D146" t="str">
            <v>工学</v>
          </cell>
          <cell r="E146" t="str">
            <v>理工系</v>
          </cell>
        </row>
        <row r="147">
          <cell r="A147">
            <v>5104</v>
          </cell>
          <cell r="B147" t="str">
            <v>通信・ネットワーク工学</v>
          </cell>
          <cell r="C147" t="str">
            <v>電気電子工学</v>
          </cell>
          <cell r="D147" t="str">
            <v>工学</v>
          </cell>
          <cell r="E147" t="str">
            <v>理工系</v>
          </cell>
        </row>
        <row r="148">
          <cell r="A148">
            <v>5105</v>
          </cell>
          <cell r="B148" t="str">
            <v>システム工学</v>
          </cell>
          <cell r="C148" t="str">
            <v>電気電子工学</v>
          </cell>
          <cell r="D148" t="str">
            <v>工学</v>
          </cell>
          <cell r="E148" t="str">
            <v>理工系</v>
          </cell>
        </row>
        <row r="149">
          <cell r="A149">
            <v>5106</v>
          </cell>
          <cell r="B149" t="str">
            <v>計測工学</v>
          </cell>
          <cell r="C149" t="str">
            <v>電気電子工学</v>
          </cell>
          <cell r="D149" t="str">
            <v>工学</v>
          </cell>
          <cell r="E149" t="str">
            <v>理工系</v>
          </cell>
        </row>
        <row r="150">
          <cell r="A150">
            <v>5107</v>
          </cell>
          <cell r="B150" t="str">
            <v>制御工学</v>
          </cell>
          <cell r="C150" t="str">
            <v>電気電子工学</v>
          </cell>
          <cell r="D150" t="str">
            <v>工学</v>
          </cell>
          <cell r="E150" t="str">
            <v>理工系</v>
          </cell>
        </row>
        <row r="151">
          <cell r="A151">
            <v>5201</v>
          </cell>
          <cell r="B151" t="str">
            <v>土木材料・施工・建設マネジメント</v>
          </cell>
          <cell r="C151" t="str">
            <v>土木工学</v>
          </cell>
          <cell r="D151" t="str">
            <v>工学</v>
          </cell>
          <cell r="E151" t="str">
            <v>理工系</v>
          </cell>
        </row>
        <row r="152">
          <cell r="A152">
            <v>5202</v>
          </cell>
          <cell r="B152" t="str">
            <v>構造工学・地震工学・維持管理工学</v>
          </cell>
          <cell r="C152" t="str">
            <v>土木工学</v>
          </cell>
          <cell r="D152" t="str">
            <v>工学</v>
          </cell>
          <cell r="E152" t="str">
            <v>理工系</v>
          </cell>
        </row>
        <row r="153">
          <cell r="A153">
            <v>5203</v>
          </cell>
          <cell r="B153" t="str">
            <v>地盤工学</v>
          </cell>
          <cell r="C153" t="str">
            <v>土木工学</v>
          </cell>
          <cell r="D153" t="str">
            <v>工学</v>
          </cell>
          <cell r="E153" t="str">
            <v>理工系</v>
          </cell>
        </row>
        <row r="154">
          <cell r="A154">
            <v>5204</v>
          </cell>
          <cell r="B154" t="str">
            <v>水工学</v>
          </cell>
          <cell r="C154" t="str">
            <v>土木工学</v>
          </cell>
          <cell r="D154" t="str">
            <v>工学</v>
          </cell>
          <cell r="E154" t="str">
            <v>理工系</v>
          </cell>
        </row>
        <row r="155">
          <cell r="A155">
            <v>5205</v>
          </cell>
          <cell r="B155" t="str">
            <v>土木計画額・交通工学</v>
          </cell>
          <cell r="C155" t="str">
            <v>土木工学</v>
          </cell>
          <cell r="D155" t="str">
            <v>工学</v>
          </cell>
          <cell r="E155" t="str">
            <v>理工系</v>
          </cell>
        </row>
        <row r="156">
          <cell r="A156">
            <v>5206</v>
          </cell>
          <cell r="B156" t="str">
            <v>土木環境システム</v>
          </cell>
          <cell r="C156" t="str">
            <v>土木工学</v>
          </cell>
          <cell r="D156" t="str">
            <v>工学</v>
          </cell>
          <cell r="E156" t="str">
            <v>理工系</v>
          </cell>
        </row>
        <row r="157">
          <cell r="A157">
            <v>5301</v>
          </cell>
          <cell r="B157" t="str">
            <v>建築構造・材料</v>
          </cell>
          <cell r="C157" t="str">
            <v>建築学</v>
          </cell>
          <cell r="D157" t="str">
            <v>工学</v>
          </cell>
          <cell r="E157" t="str">
            <v>理工系</v>
          </cell>
        </row>
        <row r="158">
          <cell r="A158">
            <v>5302</v>
          </cell>
          <cell r="B158" t="str">
            <v>建築環境・設備</v>
          </cell>
          <cell r="C158" t="str">
            <v>建築学</v>
          </cell>
          <cell r="D158" t="str">
            <v>工学</v>
          </cell>
          <cell r="E158" t="str">
            <v>理工系</v>
          </cell>
        </row>
        <row r="159">
          <cell r="A159">
            <v>5303</v>
          </cell>
          <cell r="B159" t="str">
            <v>都市計画・建築計画</v>
          </cell>
          <cell r="C159" t="str">
            <v>建築学</v>
          </cell>
          <cell r="D159" t="str">
            <v>工学</v>
          </cell>
          <cell r="E159" t="str">
            <v>理工系</v>
          </cell>
        </row>
        <row r="160">
          <cell r="A160">
            <v>5304</v>
          </cell>
          <cell r="B160" t="str">
            <v>建設史・意匠</v>
          </cell>
          <cell r="C160" t="str">
            <v>建築学</v>
          </cell>
          <cell r="D160" t="str">
            <v>工学</v>
          </cell>
          <cell r="E160" t="str">
            <v>理工系</v>
          </cell>
        </row>
        <row r="161">
          <cell r="A161">
            <v>5401</v>
          </cell>
          <cell r="B161" t="str">
            <v>金属物質</v>
          </cell>
          <cell r="C161" t="str">
            <v>材料工学</v>
          </cell>
          <cell r="D161" t="str">
            <v>工学</v>
          </cell>
          <cell r="E161" t="str">
            <v>理工系</v>
          </cell>
        </row>
        <row r="162">
          <cell r="A162">
            <v>5402</v>
          </cell>
          <cell r="B162" t="str">
            <v>無機材料・物性</v>
          </cell>
          <cell r="C162" t="str">
            <v>材料工学</v>
          </cell>
          <cell r="D162" t="str">
            <v>工学</v>
          </cell>
          <cell r="E162" t="str">
            <v>理工系</v>
          </cell>
        </row>
        <row r="163">
          <cell r="A163">
            <v>5403</v>
          </cell>
          <cell r="B163" t="str">
            <v>複合材料・物性</v>
          </cell>
          <cell r="C163" t="str">
            <v>材料工学</v>
          </cell>
          <cell r="D163" t="str">
            <v>工学</v>
          </cell>
          <cell r="E163" t="str">
            <v>理工系</v>
          </cell>
        </row>
        <row r="164">
          <cell r="A164">
            <v>5404</v>
          </cell>
          <cell r="B164" t="str">
            <v>構造・機能材料</v>
          </cell>
          <cell r="C164" t="str">
            <v>材料工学</v>
          </cell>
          <cell r="D164" t="str">
            <v>工学</v>
          </cell>
          <cell r="E164" t="str">
            <v>理工系</v>
          </cell>
        </row>
        <row r="165">
          <cell r="A165">
            <v>5405</v>
          </cell>
          <cell r="B165" t="str">
            <v>材料加工・処理</v>
          </cell>
          <cell r="C165" t="str">
            <v>材料工学</v>
          </cell>
          <cell r="D165" t="str">
            <v>工学</v>
          </cell>
          <cell r="E165" t="str">
            <v>理工系</v>
          </cell>
        </row>
        <row r="166">
          <cell r="A166">
            <v>5406</v>
          </cell>
          <cell r="B166" t="str">
            <v>金属生産工学</v>
          </cell>
          <cell r="C166" t="str">
            <v>材料工学</v>
          </cell>
          <cell r="D166" t="str">
            <v>工学</v>
          </cell>
          <cell r="E166" t="str">
            <v>理工系</v>
          </cell>
        </row>
        <row r="167">
          <cell r="A167">
            <v>5501</v>
          </cell>
          <cell r="B167" t="str">
            <v>化工物性・移動操作・単位操作</v>
          </cell>
          <cell r="C167" t="str">
            <v>プロセス工学</v>
          </cell>
          <cell r="D167" t="str">
            <v>工学</v>
          </cell>
          <cell r="E167" t="str">
            <v>理工系</v>
          </cell>
        </row>
        <row r="168">
          <cell r="A168">
            <v>5502</v>
          </cell>
          <cell r="B168" t="str">
            <v>反応工学・プロセスシステム</v>
          </cell>
          <cell r="C168" t="str">
            <v>プロセス工学</v>
          </cell>
          <cell r="D168" t="str">
            <v>工学</v>
          </cell>
          <cell r="E168" t="str">
            <v>理工系</v>
          </cell>
        </row>
        <row r="169">
          <cell r="A169">
            <v>5503</v>
          </cell>
          <cell r="B169" t="str">
            <v>触媒・資源化学プロセス</v>
          </cell>
          <cell r="C169" t="str">
            <v>プロセス工学</v>
          </cell>
          <cell r="D169" t="str">
            <v>工学</v>
          </cell>
          <cell r="E169" t="str">
            <v>理工系</v>
          </cell>
        </row>
        <row r="170">
          <cell r="A170">
            <v>5504</v>
          </cell>
          <cell r="B170" t="str">
            <v>生物機能・バイオプロセス</v>
          </cell>
          <cell r="C170" t="str">
            <v>プロセス工学</v>
          </cell>
          <cell r="D170" t="str">
            <v>工学</v>
          </cell>
          <cell r="E170" t="str">
            <v>理工系</v>
          </cell>
        </row>
        <row r="171">
          <cell r="A171">
            <v>5601</v>
          </cell>
          <cell r="B171" t="str">
            <v>航空宇宙工学</v>
          </cell>
          <cell r="C171" t="str">
            <v>総合工学</v>
          </cell>
          <cell r="D171" t="str">
            <v>工学</v>
          </cell>
          <cell r="E171" t="str">
            <v>理工系</v>
          </cell>
        </row>
        <row r="172">
          <cell r="A172">
            <v>5602</v>
          </cell>
          <cell r="B172" t="str">
            <v>船舶海洋工学</v>
          </cell>
          <cell r="C172" t="str">
            <v>総合工学</v>
          </cell>
          <cell r="D172" t="str">
            <v>工学</v>
          </cell>
          <cell r="E172" t="str">
            <v>理工系</v>
          </cell>
        </row>
        <row r="173">
          <cell r="A173">
            <v>5603</v>
          </cell>
          <cell r="B173" t="str">
            <v>地球・資源システム工学</v>
          </cell>
          <cell r="C173" t="str">
            <v>総合工学</v>
          </cell>
          <cell r="D173" t="str">
            <v>工学</v>
          </cell>
          <cell r="E173" t="str">
            <v>理工系</v>
          </cell>
        </row>
        <row r="174">
          <cell r="A174">
            <v>5604</v>
          </cell>
          <cell r="B174" t="str">
            <v>リサイクル工学</v>
          </cell>
          <cell r="C174" t="str">
            <v>総合工学</v>
          </cell>
          <cell r="D174" t="str">
            <v>工学</v>
          </cell>
          <cell r="E174" t="str">
            <v>理工系</v>
          </cell>
        </row>
        <row r="175">
          <cell r="A175">
            <v>5605</v>
          </cell>
          <cell r="B175" t="str">
            <v>核融合学</v>
          </cell>
          <cell r="C175" t="str">
            <v>総合工学</v>
          </cell>
          <cell r="D175" t="str">
            <v>工学</v>
          </cell>
          <cell r="E175" t="str">
            <v>理工系</v>
          </cell>
        </row>
        <row r="176">
          <cell r="A176">
            <v>5606</v>
          </cell>
          <cell r="B176" t="str">
            <v>原子力学</v>
          </cell>
          <cell r="C176" t="str">
            <v>総合工学</v>
          </cell>
          <cell r="D176" t="str">
            <v>工学</v>
          </cell>
          <cell r="E176" t="str">
            <v>理工系</v>
          </cell>
        </row>
        <row r="177">
          <cell r="A177">
            <v>5607</v>
          </cell>
          <cell r="B177" t="str">
            <v>エネルギー学</v>
          </cell>
          <cell r="C177" t="str">
            <v>総合工学</v>
          </cell>
          <cell r="D177" t="str">
            <v>工学</v>
          </cell>
          <cell r="E177" t="str">
            <v>理工系</v>
          </cell>
        </row>
        <row r="178">
          <cell r="A178">
            <v>5701</v>
          </cell>
          <cell r="B178" t="str">
            <v>遺伝・ゲノム動態</v>
          </cell>
          <cell r="C178" t="str">
            <v>基礎生物学</v>
          </cell>
          <cell r="D178" t="str">
            <v>生物学</v>
          </cell>
          <cell r="E178" t="str">
            <v>生物系</v>
          </cell>
        </row>
        <row r="179">
          <cell r="A179">
            <v>5702</v>
          </cell>
          <cell r="B179" t="str">
            <v>生態・環境</v>
          </cell>
          <cell r="C179" t="str">
            <v>基礎生物学</v>
          </cell>
          <cell r="D179" t="str">
            <v>生物学</v>
          </cell>
          <cell r="E179" t="str">
            <v>生物系</v>
          </cell>
        </row>
        <row r="180">
          <cell r="A180">
            <v>5703</v>
          </cell>
          <cell r="B180" t="str">
            <v>植物分子生物・生理学</v>
          </cell>
          <cell r="C180" t="str">
            <v>基礎生物学</v>
          </cell>
          <cell r="D180" t="str">
            <v>生物学</v>
          </cell>
          <cell r="E180" t="str">
            <v>生物系</v>
          </cell>
        </row>
        <row r="181">
          <cell r="A181">
            <v>5704</v>
          </cell>
          <cell r="B181" t="str">
            <v>形態・構造</v>
          </cell>
          <cell r="C181" t="str">
            <v>基礎生物学</v>
          </cell>
          <cell r="D181" t="str">
            <v>生物学</v>
          </cell>
          <cell r="E181" t="str">
            <v>生物系</v>
          </cell>
        </row>
        <row r="182">
          <cell r="A182">
            <v>5705</v>
          </cell>
          <cell r="B182" t="str">
            <v>動物生理・行動</v>
          </cell>
          <cell r="C182" t="str">
            <v>基礎生物学</v>
          </cell>
          <cell r="D182" t="str">
            <v>生物学</v>
          </cell>
          <cell r="E182" t="str">
            <v>生物系</v>
          </cell>
        </row>
        <row r="183">
          <cell r="A183">
            <v>5706</v>
          </cell>
          <cell r="B183" t="str">
            <v>生物多様性・分類</v>
          </cell>
          <cell r="C183" t="str">
            <v>基礎生物学</v>
          </cell>
          <cell r="D183" t="str">
            <v>生物学</v>
          </cell>
          <cell r="E183" t="str">
            <v>生物系</v>
          </cell>
        </row>
        <row r="184">
          <cell r="A184">
            <v>5801</v>
          </cell>
          <cell r="B184" t="str">
            <v>構造生物化学</v>
          </cell>
          <cell r="C184" t="str">
            <v>生物科学</v>
          </cell>
          <cell r="D184" t="str">
            <v>生物学</v>
          </cell>
          <cell r="E184" t="str">
            <v>生物系</v>
          </cell>
        </row>
        <row r="185">
          <cell r="A185">
            <v>5802</v>
          </cell>
          <cell r="B185" t="str">
            <v>機能生物化学</v>
          </cell>
          <cell r="C185" t="str">
            <v>生物科学</v>
          </cell>
          <cell r="D185" t="str">
            <v>生物学</v>
          </cell>
          <cell r="E185" t="str">
            <v>生物系</v>
          </cell>
        </row>
        <row r="186">
          <cell r="A186">
            <v>5803</v>
          </cell>
          <cell r="B186" t="str">
            <v>生物物理学</v>
          </cell>
          <cell r="C186" t="str">
            <v>生物科学</v>
          </cell>
          <cell r="D186" t="str">
            <v>生物学</v>
          </cell>
          <cell r="E186" t="str">
            <v>生物系</v>
          </cell>
        </row>
        <row r="187">
          <cell r="A187">
            <v>5804</v>
          </cell>
          <cell r="B187" t="str">
            <v>分子生物学</v>
          </cell>
          <cell r="C187" t="str">
            <v>生物科学</v>
          </cell>
          <cell r="D187" t="str">
            <v>生物学</v>
          </cell>
          <cell r="E187" t="str">
            <v>生物系</v>
          </cell>
        </row>
        <row r="188">
          <cell r="A188">
            <v>5805</v>
          </cell>
          <cell r="B188" t="str">
            <v>細胞生物学</v>
          </cell>
          <cell r="C188" t="str">
            <v>生物科学</v>
          </cell>
          <cell r="D188" t="str">
            <v>生物学</v>
          </cell>
          <cell r="E188" t="str">
            <v>生物系</v>
          </cell>
        </row>
        <row r="189">
          <cell r="A189">
            <v>5806</v>
          </cell>
          <cell r="B189" t="str">
            <v>発生生物学</v>
          </cell>
          <cell r="C189" t="str">
            <v>生物科学</v>
          </cell>
          <cell r="D189" t="str">
            <v>生物学</v>
          </cell>
          <cell r="E189" t="str">
            <v>生物系</v>
          </cell>
        </row>
        <row r="190">
          <cell r="A190">
            <v>5807</v>
          </cell>
          <cell r="B190" t="str">
            <v>進化生物学</v>
          </cell>
          <cell r="C190" t="str">
            <v>生物科学</v>
          </cell>
          <cell r="D190" t="str">
            <v>生物学</v>
          </cell>
          <cell r="E190" t="str">
            <v>生物系</v>
          </cell>
        </row>
        <row r="191">
          <cell r="A191">
            <v>5901</v>
          </cell>
          <cell r="B191" t="str">
            <v>自然人類学</v>
          </cell>
          <cell r="C191" t="str">
            <v>人類学</v>
          </cell>
          <cell r="D191" t="str">
            <v>生物学</v>
          </cell>
          <cell r="E191" t="str">
            <v>生物系</v>
          </cell>
        </row>
        <row r="192">
          <cell r="A192">
            <v>5902</v>
          </cell>
          <cell r="B192" t="str">
            <v>応用人類学</v>
          </cell>
          <cell r="C192" t="str">
            <v>人類学</v>
          </cell>
          <cell r="D192" t="str">
            <v>生物学</v>
          </cell>
          <cell r="E192" t="str">
            <v>生物系</v>
          </cell>
        </row>
        <row r="193">
          <cell r="A193">
            <v>6001</v>
          </cell>
          <cell r="B193" t="str">
            <v>育種学</v>
          </cell>
          <cell r="C193" t="str">
            <v>農学</v>
          </cell>
          <cell r="D193" t="str">
            <v>農学</v>
          </cell>
          <cell r="E193" t="str">
            <v>生物系</v>
          </cell>
        </row>
        <row r="194">
          <cell r="A194">
            <v>6002</v>
          </cell>
          <cell r="B194" t="str">
            <v>作物学・雑草学</v>
          </cell>
          <cell r="C194" t="str">
            <v>農学</v>
          </cell>
          <cell r="D194" t="str">
            <v>農学</v>
          </cell>
          <cell r="E194" t="str">
            <v>生物系</v>
          </cell>
        </row>
        <row r="195">
          <cell r="A195">
            <v>6003</v>
          </cell>
          <cell r="B195" t="str">
            <v>園芸学・造園学</v>
          </cell>
          <cell r="C195" t="str">
            <v>農学</v>
          </cell>
          <cell r="D195" t="str">
            <v>農学</v>
          </cell>
          <cell r="E195" t="str">
            <v>生物系</v>
          </cell>
        </row>
        <row r="196">
          <cell r="A196">
            <v>6004</v>
          </cell>
          <cell r="B196" t="str">
            <v>植物病理学</v>
          </cell>
          <cell r="C196" t="str">
            <v>農学</v>
          </cell>
          <cell r="D196" t="str">
            <v>農学</v>
          </cell>
          <cell r="E196" t="str">
            <v>生物系</v>
          </cell>
        </row>
        <row r="197">
          <cell r="A197">
            <v>6005</v>
          </cell>
          <cell r="B197" t="str">
            <v>応用昆虫学</v>
          </cell>
          <cell r="C197" t="str">
            <v>農学</v>
          </cell>
          <cell r="D197" t="str">
            <v>農学</v>
          </cell>
          <cell r="E197" t="str">
            <v>生物系</v>
          </cell>
        </row>
        <row r="198">
          <cell r="A198">
            <v>6101</v>
          </cell>
          <cell r="B198" t="str">
            <v>植物栄養学・土壌学</v>
          </cell>
          <cell r="C198" t="str">
            <v>農芸化学</v>
          </cell>
          <cell r="D198" t="str">
            <v>農学</v>
          </cell>
          <cell r="E198" t="str">
            <v>生物系</v>
          </cell>
        </row>
        <row r="199">
          <cell r="A199">
            <v>6102</v>
          </cell>
          <cell r="B199" t="str">
            <v>応用微生物学</v>
          </cell>
          <cell r="C199" t="str">
            <v>農芸化学</v>
          </cell>
          <cell r="D199" t="str">
            <v>農学</v>
          </cell>
          <cell r="E199" t="str">
            <v>生物系</v>
          </cell>
        </row>
        <row r="200">
          <cell r="A200">
            <v>6103</v>
          </cell>
          <cell r="B200" t="str">
            <v>応用生物化学</v>
          </cell>
          <cell r="C200" t="str">
            <v>農芸化学</v>
          </cell>
          <cell r="D200" t="str">
            <v>農学</v>
          </cell>
          <cell r="E200" t="str">
            <v>生物系</v>
          </cell>
        </row>
        <row r="201">
          <cell r="A201">
            <v>6104</v>
          </cell>
          <cell r="B201" t="str">
            <v>生物生産化学・生物有機化学</v>
          </cell>
          <cell r="C201" t="str">
            <v>農芸化学</v>
          </cell>
          <cell r="D201" t="str">
            <v>農学</v>
          </cell>
          <cell r="E201" t="str">
            <v>生物系</v>
          </cell>
        </row>
        <row r="202">
          <cell r="A202">
            <v>6105</v>
          </cell>
          <cell r="B202" t="str">
            <v>食品科学</v>
          </cell>
          <cell r="C202" t="str">
            <v>農芸化学</v>
          </cell>
          <cell r="D202" t="str">
            <v>農学</v>
          </cell>
          <cell r="E202" t="str">
            <v>生物系</v>
          </cell>
        </row>
        <row r="203">
          <cell r="A203">
            <v>6201</v>
          </cell>
          <cell r="B203" t="str">
            <v>森林科学</v>
          </cell>
          <cell r="C203" t="str">
            <v>森林学</v>
          </cell>
          <cell r="D203" t="str">
            <v>農学</v>
          </cell>
          <cell r="E203" t="str">
            <v>生物系</v>
          </cell>
        </row>
        <row r="204">
          <cell r="A204">
            <v>6202</v>
          </cell>
          <cell r="B204" t="str">
            <v>木質科学</v>
          </cell>
          <cell r="C204" t="str">
            <v>森林学</v>
          </cell>
          <cell r="D204" t="str">
            <v>農学</v>
          </cell>
          <cell r="E204" t="str">
            <v>生物系</v>
          </cell>
        </row>
        <row r="205">
          <cell r="A205">
            <v>6301</v>
          </cell>
          <cell r="B205" t="str">
            <v>水産学一般</v>
          </cell>
          <cell r="C205" t="str">
            <v>水産学</v>
          </cell>
          <cell r="D205" t="str">
            <v>農学</v>
          </cell>
          <cell r="E205" t="str">
            <v>生物系</v>
          </cell>
        </row>
        <row r="206">
          <cell r="A206">
            <v>6302</v>
          </cell>
          <cell r="B206" t="str">
            <v>水産化学</v>
          </cell>
          <cell r="C206" t="str">
            <v>水産学</v>
          </cell>
          <cell r="D206" t="str">
            <v>農学</v>
          </cell>
          <cell r="E206" t="str">
            <v>生物系</v>
          </cell>
        </row>
        <row r="207">
          <cell r="A207">
            <v>6401</v>
          </cell>
          <cell r="B207" t="str">
            <v>農業経済学</v>
          </cell>
          <cell r="C207" t="str">
            <v>農業経済学</v>
          </cell>
          <cell r="D207" t="str">
            <v>農学</v>
          </cell>
          <cell r="E207" t="str">
            <v>生物系</v>
          </cell>
        </row>
        <row r="208">
          <cell r="A208">
            <v>6501</v>
          </cell>
          <cell r="B208" t="str">
            <v>農業土木学・農村計画学</v>
          </cell>
          <cell r="C208" t="str">
            <v>農業工学</v>
          </cell>
          <cell r="D208" t="str">
            <v>農学</v>
          </cell>
          <cell r="E208" t="str">
            <v>生物系</v>
          </cell>
        </row>
        <row r="209">
          <cell r="A209">
            <v>6502</v>
          </cell>
          <cell r="B209" t="str">
            <v>農業環境工学</v>
          </cell>
          <cell r="C209" t="str">
            <v>農業工学</v>
          </cell>
          <cell r="D209" t="str">
            <v>農学</v>
          </cell>
          <cell r="E209" t="str">
            <v>生物系</v>
          </cell>
        </row>
        <row r="210">
          <cell r="A210">
            <v>6503</v>
          </cell>
          <cell r="B210" t="str">
            <v>農業情報工学</v>
          </cell>
          <cell r="C210" t="str">
            <v>農業工学</v>
          </cell>
          <cell r="D210" t="str">
            <v>農学</v>
          </cell>
          <cell r="E210" t="str">
            <v>生物系</v>
          </cell>
        </row>
        <row r="211">
          <cell r="A211">
            <v>6601</v>
          </cell>
          <cell r="B211" t="str">
            <v>畜産学・草地学</v>
          </cell>
          <cell r="C211" t="str">
            <v>畜産学・獣医学</v>
          </cell>
          <cell r="D211" t="str">
            <v>農学</v>
          </cell>
          <cell r="E211" t="str">
            <v>生物系</v>
          </cell>
        </row>
        <row r="212">
          <cell r="A212">
            <v>6602</v>
          </cell>
          <cell r="B212" t="str">
            <v>応用動物科学</v>
          </cell>
          <cell r="C212" t="str">
            <v>畜産学・獣医学</v>
          </cell>
          <cell r="D212" t="str">
            <v>農学</v>
          </cell>
          <cell r="E212" t="str">
            <v>生物系</v>
          </cell>
        </row>
        <row r="213">
          <cell r="A213">
            <v>6603</v>
          </cell>
          <cell r="B213" t="str">
            <v>基礎獣医学・基礎畜産学</v>
          </cell>
          <cell r="C213" t="str">
            <v>畜産学・獣医学</v>
          </cell>
          <cell r="D213" t="str">
            <v>農学</v>
          </cell>
          <cell r="E213" t="str">
            <v>生物系</v>
          </cell>
        </row>
        <row r="214">
          <cell r="A214">
            <v>6604</v>
          </cell>
          <cell r="B214" t="str">
            <v>応用獣医学</v>
          </cell>
          <cell r="C214" t="str">
            <v>畜産学・獣医学</v>
          </cell>
          <cell r="D214" t="str">
            <v>農学</v>
          </cell>
          <cell r="E214" t="str">
            <v>生物系</v>
          </cell>
        </row>
        <row r="215">
          <cell r="A215">
            <v>6605</v>
          </cell>
          <cell r="B215" t="str">
            <v>臨床獣医学</v>
          </cell>
          <cell r="C215" t="str">
            <v>畜産学・獣医学</v>
          </cell>
          <cell r="D215" t="str">
            <v>農学</v>
          </cell>
          <cell r="E215" t="str">
            <v>生物系</v>
          </cell>
        </row>
        <row r="216">
          <cell r="A216">
            <v>6701</v>
          </cell>
          <cell r="B216" t="str">
            <v>環境農学</v>
          </cell>
          <cell r="C216" t="str">
            <v>境界農学</v>
          </cell>
          <cell r="D216" t="str">
            <v>農学</v>
          </cell>
          <cell r="E216" t="str">
            <v>生物系</v>
          </cell>
        </row>
        <row r="217">
          <cell r="A217">
            <v>6702</v>
          </cell>
          <cell r="B217" t="str">
            <v>応用分子細胞生物学</v>
          </cell>
          <cell r="C217" t="str">
            <v>境界農学</v>
          </cell>
          <cell r="D217" t="str">
            <v>農学</v>
          </cell>
          <cell r="E217" t="str">
            <v>生物系</v>
          </cell>
        </row>
        <row r="218">
          <cell r="A218">
            <v>6801</v>
          </cell>
          <cell r="B218" t="str">
            <v>化学系薬学</v>
          </cell>
          <cell r="C218" t="str">
            <v>薬学</v>
          </cell>
          <cell r="D218" t="str">
            <v>医歯薬学</v>
          </cell>
          <cell r="E218" t="str">
            <v>生物系</v>
          </cell>
        </row>
        <row r="219">
          <cell r="A219">
            <v>6802</v>
          </cell>
          <cell r="B219" t="str">
            <v>物理系薬学</v>
          </cell>
          <cell r="C219" t="str">
            <v>薬学</v>
          </cell>
          <cell r="D219" t="str">
            <v>医歯薬学</v>
          </cell>
          <cell r="E219" t="str">
            <v>生物系</v>
          </cell>
        </row>
        <row r="220">
          <cell r="A220">
            <v>6803</v>
          </cell>
          <cell r="B220" t="str">
            <v>生物系薬学</v>
          </cell>
          <cell r="C220" t="str">
            <v>薬学</v>
          </cell>
          <cell r="D220" t="str">
            <v>医歯薬学</v>
          </cell>
          <cell r="E220" t="str">
            <v>生物系</v>
          </cell>
        </row>
        <row r="221">
          <cell r="A221">
            <v>6804</v>
          </cell>
          <cell r="B221" t="str">
            <v>創薬科学</v>
          </cell>
          <cell r="C221" t="str">
            <v>薬学</v>
          </cell>
          <cell r="D221" t="str">
            <v>医歯薬学</v>
          </cell>
          <cell r="E221" t="str">
            <v>生物系</v>
          </cell>
        </row>
        <row r="222">
          <cell r="A222">
            <v>6805</v>
          </cell>
          <cell r="B222" t="str">
            <v>環境系薬学</v>
          </cell>
          <cell r="C222" t="str">
            <v>薬学</v>
          </cell>
          <cell r="D222" t="str">
            <v>医歯薬学</v>
          </cell>
          <cell r="E222" t="str">
            <v>生物系</v>
          </cell>
        </row>
        <row r="223">
          <cell r="A223">
            <v>6806</v>
          </cell>
          <cell r="B223" t="str">
            <v>医療系薬学</v>
          </cell>
          <cell r="C223" t="str">
            <v>薬学</v>
          </cell>
          <cell r="D223" t="str">
            <v>医歯薬学</v>
          </cell>
          <cell r="E223" t="str">
            <v>生物系</v>
          </cell>
        </row>
        <row r="224">
          <cell r="A224">
            <v>6901</v>
          </cell>
          <cell r="B224" t="str">
            <v>解剖学一般（含組織学・発生学）</v>
          </cell>
          <cell r="C224" t="str">
            <v>基礎医学</v>
          </cell>
          <cell r="D224" t="str">
            <v>医歯薬学</v>
          </cell>
          <cell r="E224" t="str">
            <v>生物系</v>
          </cell>
        </row>
        <row r="225">
          <cell r="A225">
            <v>6902</v>
          </cell>
          <cell r="B225" t="str">
            <v>生理学一般</v>
          </cell>
          <cell r="C225" t="str">
            <v>基礎医学</v>
          </cell>
          <cell r="D225" t="str">
            <v>医歯薬学</v>
          </cell>
          <cell r="E225" t="str">
            <v>生物系</v>
          </cell>
        </row>
        <row r="226">
          <cell r="A226">
            <v>6903</v>
          </cell>
          <cell r="B226" t="str">
            <v>環境生理学（含体力医学・栄養生理学）</v>
          </cell>
          <cell r="C226" t="str">
            <v>基礎医学</v>
          </cell>
          <cell r="D226" t="str">
            <v>医歯薬学</v>
          </cell>
          <cell r="E226" t="str">
            <v>生物系</v>
          </cell>
        </row>
        <row r="227">
          <cell r="A227">
            <v>6904</v>
          </cell>
          <cell r="B227" t="str">
            <v>薬理学一般</v>
          </cell>
          <cell r="C227" t="str">
            <v>基礎医学</v>
          </cell>
          <cell r="D227" t="str">
            <v>医歯薬学</v>
          </cell>
          <cell r="E227" t="str">
            <v>生物系</v>
          </cell>
        </row>
        <row r="228">
          <cell r="A228">
            <v>6905</v>
          </cell>
          <cell r="B228" t="str">
            <v>医化学一般</v>
          </cell>
          <cell r="C228" t="str">
            <v>基礎医学</v>
          </cell>
          <cell r="D228" t="str">
            <v>医歯薬学</v>
          </cell>
          <cell r="E228" t="str">
            <v>生物系</v>
          </cell>
        </row>
        <row r="229">
          <cell r="A229">
            <v>6906</v>
          </cell>
          <cell r="B229" t="str">
            <v>病態医化学</v>
          </cell>
          <cell r="C229" t="str">
            <v>基礎医学</v>
          </cell>
          <cell r="D229" t="str">
            <v>医歯薬学</v>
          </cell>
          <cell r="E229" t="str">
            <v>生物系</v>
          </cell>
        </row>
        <row r="230">
          <cell r="A230">
            <v>6907</v>
          </cell>
          <cell r="B230" t="str">
            <v>人類遺伝学</v>
          </cell>
          <cell r="C230" t="str">
            <v>基礎医学</v>
          </cell>
          <cell r="D230" t="str">
            <v>医歯薬学</v>
          </cell>
          <cell r="E230" t="str">
            <v>生物系</v>
          </cell>
        </row>
        <row r="231">
          <cell r="A231">
            <v>6908</v>
          </cell>
          <cell r="B231" t="str">
            <v>人体病理学</v>
          </cell>
          <cell r="C231" t="str">
            <v>基礎医学</v>
          </cell>
          <cell r="D231" t="str">
            <v>医歯薬学</v>
          </cell>
          <cell r="E231" t="str">
            <v>生物系</v>
          </cell>
        </row>
        <row r="232">
          <cell r="A232">
            <v>6909</v>
          </cell>
          <cell r="B232" t="str">
            <v>実験病理学</v>
          </cell>
          <cell r="C232" t="str">
            <v>基礎医学</v>
          </cell>
          <cell r="D232" t="str">
            <v>医歯薬学</v>
          </cell>
          <cell r="E232" t="str">
            <v>生物系</v>
          </cell>
        </row>
        <row r="233">
          <cell r="A233">
            <v>6910</v>
          </cell>
          <cell r="B233" t="str">
            <v>寄生虫学（含衛星動物学）</v>
          </cell>
          <cell r="C233" t="str">
            <v>基礎医学</v>
          </cell>
          <cell r="D233" t="str">
            <v>医歯薬学</v>
          </cell>
          <cell r="E233" t="str">
            <v>生物系</v>
          </cell>
        </row>
        <row r="234">
          <cell r="A234">
            <v>6911</v>
          </cell>
          <cell r="B234" t="str">
            <v>細菌学（含衛生動物学）</v>
          </cell>
          <cell r="C234" t="str">
            <v>基礎医学</v>
          </cell>
          <cell r="D234" t="str">
            <v>医歯薬学</v>
          </cell>
          <cell r="E234" t="str">
            <v>生物系</v>
          </cell>
        </row>
        <row r="235">
          <cell r="A235">
            <v>6912</v>
          </cell>
          <cell r="B235" t="str">
            <v>ウイルス学</v>
          </cell>
          <cell r="C235" t="str">
            <v>基礎医学</v>
          </cell>
          <cell r="D235" t="str">
            <v>医歯薬学</v>
          </cell>
          <cell r="E235" t="str">
            <v>生物系</v>
          </cell>
        </row>
        <row r="236">
          <cell r="A236">
            <v>6913</v>
          </cell>
          <cell r="B236" t="str">
            <v>免疫学</v>
          </cell>
          <cell r="C236" t="str">
            <v>基礎医学</v>
          </cell>
          <cell r="D236" t="str">
            <v>医歯薬学</v>
          </cell>
          <cell r="E236" t="str">
            <v>生物系</v>
          </cell>
        </row>
        <row r="237">
          <cell r="A237">
            <v>7001</v>
          </cell>
          <cell r="B237" t="str">
            <v>医療社会学</v>
          </cell>
          <cell r="C237" t="str">
            <v>境界医学</v>
          </cell>
          <cell r="D237" t="str">
            <v>医歯薬学</v>
          </cell>
          <cell r="E237" t="str">
            <v>生物系</v>
          </cell>
        </row>
        <row r="238">
          <cell r="A238">
            <v>7002</v>
          </cell>
          <cell r="B238" t="str">
            <v>応用薬理学</v>
          </cell>
          <cell r="C238" t="str">
            <v>境界医学</v>
          </cell>
          <cell r="D238" t="str">
            <v>医歯薬学</v>
          </cell>
          <cell r="E238" t="str">
            <v>生物系</v>
          </cell>
        </row>
        <row r="239">
          <cell r="A239">
            <v>7003</v>
          </cell>
          <cell r="B239" t="str">
            <v>病態検査学</v>
          </cell>
          <cell r="C239" t="str">
            <v>境界医学</v>
          </cell>
          <cell r="D239" t="str">
            <v>医歯薬学</v>
          </cell>
          <cell r="E239" t="str">
            <v>生物系</v>
          </cell>
        </row>
        <row r="240">
          <cell r="A240">
            <v>7101</v>
          </cell>
          <cell r="B240" t="str">
            <v>衛生学</v>
          </cell>
          <cell r="C240" t="str">
            <v>内科系臨床医学</v>
          </cell>
          <cell r="D240" t="str">
            <v>医歯薬学</v>
          </cell>
          <cell r="E240" t="str">
            <v>生物系</v>
          </cell>
        </row>
        <row r="241">
          <cell r="A241">
            <v>7102</v>
          </cell>
          <cell r="B241" t="str">
            <v>公衆衛生学・健康科学</v>
          </cell>
          <cell r="C241" t="str">
            <v>内科系臨床医学</v>
          </cell>
          <cell r="D241" t="str">
            <v>医歯薬学</v>
          </cell>
          <cell r="E241" t="str">
            <v>生物系</v>
          </cell>
        </row>
        <row r="242">
          <cell r="A242">
            <v>7103</v>
          </cell>
          <cell r="B242" t="str">
            <v>法医学</v>
          </cell>
          <cell r="C242" t="str">
            <v>内科系臨床医学</v>
          </cell>
          <cell r="D242" t="str">
            <v>医歯薬学</v>
          </cell>
          <cell r="E242" t="str">
            <v>生物系</v>
          </cell>
        </row>
        <row r="243">
          <cell r="A243">
            <v>7201</v>
          </cell>
          <cell r="B243" t="str">
            <v>内科学一般（含心身医学）</v>
          </cell>
          <cell r="C243" t="str">
            <v>内科系臨床医学</v>
          </cell>
          <cell r="D243" t="str">
            <v>医歯薬学</v>
          </cell>
          <cell r="E243" t="str">
            <v>生物系</v>
          </cell>
        </row>
        <row r="244">
          <cell r="A244">
            <v>7202</v>
          </cell>
          <cell r="B244" t="str">
            <v>消化器内科学</v>
          </cell>
          <cell r="C244" t="str">
            <v>内科系臨床医学</v>
          </cell>
          <cell r="D244" t="str">
            <v>医歯薬学</v>
          </cell>
          <cell r="E244" t="str">
            <v>生物系</v>
          </cell>
        </row>
        <row r="245">
          <cell r="A245">
            <v>7203</v>
          </cell>
          <cell r="B245" t="str">
            <v>循環器内科学</v>
          </cell>
          <cell r="C245" t="str">
            <v>内科系臨床医学</v>
          </cell>
          <cell r="D245" t="str">
            <v>医歯薬学</v>
          </cell>
          <cell r="E245" t="str">
            <v>生物系</v>
          </cell>
        </row>
        <row r="246">
          <cell r="A246">
            <v>7204</v>
          </cell>
          <cell r="B246" t="str">
            <v>呼吸器内科学</v>
          </cell>
          <cell r="C246" t="str">
            <v>内科系臨床医学</v>
          </cell>
          <cell r="D246" t="str">
            <v>医歯薬学</v>
          </cell>
          <cell r="E246" t="str">
            <v>生物系</v>
          </cell>
        </row>
        <row r="247">
          <cell r="A247">
            <v>7205</v>
          </cell>
          <cell r="B247" t="str">
            <v>腎臓内科学</v>
          </cell>
          <cell r="C247" t="str">
            <v>内科系臨床医学</v>
          </cell>
          <cell r="D247" t="str">
            <v>医歯薬学</v>
          </cell>
          <cell r="E247" t="str">
            <v>生物系</v>
          </cell>
        </row>
        <row r="248">
          <cell r="A248">
            <v>7206</v>
          </cell>
          <cell r="B248" t="str">
            <v>神経内科学</v>
          </cell>
          <cell r="C248" t="str">
            <v>内科系臨床医学</v>
          </cell>
          <cell r="D248" t="str">
            <v>医歯薬学</v>
          </cell>
          <cell r="E248" t="str">
            <v>生物系</v>
          </cell>
        </row>
        <row r="249">
          <cell r="A249">
            <v>7207</v>
          </cell>
          <cell r="B249" t="str">
            <v>代謝学</v>
          </cell>
          <cell r="C249" t="str">
            <v>内科系臨床医学</v>
          </cell>
          <cell r="D249" t="str">
            <v>医歯薬学</v>
          </cell>
          <cell r="E249" t="str">
            <v>生物系</v>
          </cell>
        </row>
        <row r="250">
          <cell r="A250">
            <v>7208</v>
          </cell>
          <cell r="B250" t="str">
            <v>内分泌学</v>
          </cell>
          <cell r="C250" t="str">
            <v>内科系臨床医学</v>
          </cell>
          <cell r="D250" t="str">
            <v>医歯薬学</v>
          </cell>
          <cell r="E250" t="str">
            <v>生物系</v>
          </cell>
        </row>
        <row r="251">
          <cell r="A251">
            <v>7209</v>
          </cell>
          <cell r="B251" t="str">
            <v>血液内科学</v>
          </cell>
          <cell r="C251" t="str">
            <v>内科系臨床医学</v>
          </cell>
          <cell r="D251" t="str">
            <v>医歯薬学</v>
          </cell>
          <cell r="E251" t="str">
            <v>生物系</v>
          </cell>
        </row>
        <row r="252">
          <cell r="A252">
            <v>7210</v>
          </cell>
          <cell r="B252" t="str">
            <v>膠原病・アレルギー内科学</v>
          </cell>
          <cell r="C252" t="str">
            <v>内科系臨床医学</v>
          </cell>
          <cell r="D252" t="str">
            <v>医歯薬学</v>
          </cell>
          <cell r="E252" t="str">
            <v>生物系</v>
          </cell>
        </row>
        <row r="253">
          <cell r="A253">
            <v>7211</v>
          </cell>
          <cell r="B253" t="str">
            <v>感染症内科学</v>
          </cell>
          <cell r="C253" t="str">
            <v>内科系臨床医学</v>
          </cell>
          <cell r="D253" t="str">
            <v>医歯薬学</v>
          </cell>
          <cell r="E253" t="str">
            <v>生物系</v>
          </cell>
        </row>
        <row r="254">
          <cell r="A254">
            <v>7212</v>
          </cell>
          <cell r="B254" t="str">
            <v>小児科学</v>
          </cell>
          <cell r="C254" t="str">
            <v>内科系臨床医学</v>
          </cell>
          <cell r="D254" t="str">
            <v>医歯薬学</v>
          </cell>
          <cell r="E254" t="str">
            <v>生物系</v>
          </cell>
        </row>
        <row r="255">
          <cell r="A255">
            <v>7213</v>
          </cell>
          <cell r="B255" t="str">
            <v>胎児・新生児医学</v>
          </cell>
          <cell r="C255" t="str">
            <v>内科系臨床医学</v>
          </cell>
          <cell r="D255" t="str">
            <v>医歯薬学</v>
          </cell>
          <cell r="E255" t="str">
            <v>生物系</v>
          </cell>
        </row>
        <row r="256">
          <cell r="A256">
            <v>7214</v>
          </cell>
          <cell r="B256" t="str">
            <v>皮膚科学</v>
          </cell>
          <cell r="C256" t="str">
            <v>内科系臨床医学</v>
          </cell>
          <cell r="D256" t="str">
            <v>医歯薬学</v>
          </cell>
          <cell r="E256" t="str">
            <v>生物系</v>
          </cell>
        </row>
        <row r="257">
          <cell r="A257">
            <v>7215</v>
          </cell>
          <cell r="B257" t="str">
            <v>精神神経科学</v>
          </cell>
          <cell r="C257" t="str">
            <v>内科系臨床医学</v>
          </cell>
          <cell r="D257" t="str">
            <v>医歯薬学</v>
          </cell>
          <cell r="E257" t="str">
            <v>生物系</v>
          </cell>
        </row>
        <row r="258">
          <cell r="A258">
            <v>7216</v>
          </cell>
          <cell r="B258" t="str">
            <v>放射線科学</v>
          </cell>
          <cell r="C258" t="str">
            <v>内科系臨床医学</v>
          </cell>
          <cell r="D258" t="str">
            <v>医歯薬学</v>
          </cell>
          <cell r="E258" t="str">
            <v>生物系</v>
          </cell>
        </row>
        <row r="259">
          <cell r="A259">
            <v>7301</v>
          </cell>
          <cell r="B259" t="str">
            <v>外科学一般</v>
          </cell>
          <cell r="C259" t="str">
            <v>外科系臨床医学</v>
          </cell>
          <cell r="D259" t="str">
            <v>医歯薬学</v>
          </cell>
          <cell r="E259" t="str">
            <v>生物系</v>
          </cell>
        </row>
        <row r="260">
          <cell r="A260">
            <v>7302</v>
          </cell>
          <cell r="B260" t="str">
            <v>消化器外科学</v>
          </cell>
          <cell r="C260" t="str">
            <v>外科系臨床医学</v>
          </cell>
          <cell r="D260" t="str">
            <v>医歯薬学</v>
          </cell>
          <cell r="E260" t="str">
            <v>生物系</v>
          </cell>
        </row>
        <row r="261">
          <cell r="A261">
            <v>7303</v>
          </cell>
          <cell r="B261" t="str">
            <v>胸部外科学</v>
          </cell>
          <cell r="C261" t="str">
            <v>外科系臨床医学</v>
          </cell>
          <cell r="D261" t="str">
            <v>医歯薬学</v>
          </cell>
          <cell r="E261" t="str">
            <v>生物系</v>
          </cell>
        </row>
        <row r="262">
          <cell r="A262">
            <v>7304</v>
          </cell>
          <cell r="B262" t="str">
            <v>脳神経外科学</v>
          </cell>
          <cell r="C262" t="str">
            <v>外科系臨床医学</v>
          </cell>
          <cell r="D262" t="str">
            <v>医歯薬学</v>
          </cell>
          <cell r="E262" t="str">
            <v>生物系</v>
          </cell>
        </row>
        <row r="263">
          <cell r="A263">
            <v>7305</v>
          </cell>
          <cell r="B263" t="str">
            <v>整形外科学</v>
          </cell>
          <cell r="C263" t="str">
            <v>外科系臨床医学</v>
          </cell>
          <cell r="D263" t="str">
            <v>医歯薬学</v>
          </cell>
          <cell r="E263" t="str">
            <v>生物系</v>
          </cell>
        </row>
        <row r="264">
          <cell r="A264">
            <v>7306</v>
          </cell>
          <cell r="B264" t="str">
            <v>麻酔・蘇生学</v>
          </cell>
          <cell r="C264" t="str">
            <v>外科系臨床医学</v>
          </cell>
          <cell r="D264" t="str">
            <v>医歯薬学</v>
          </cell>
          <cell r="E264" t="str">
            <v>生物系</v>
          </cell>
        </row>
        <row r="265">
          <cell r="A265">
            <v>7307</v>
          </cell>
          <cell r="B265" t="str">
            <v>泌尿器科学</v>
          </cell>
          <cell r="C265" t="str">
            <v>外科系臨床医学</v>
          </cell>
          <cell r="D265" t="str">
            <v>医歯薬学</v>
          </cell>
          <cell r="E265" t="str">
            <v>生物系</v>
          </cell>
        </row>
        <row r="266">
          <cell r="A266">
            <v>7308</v>
          </cell>
          <cell r="B266" t="str">
            <v>産婦人科学</v>
          </cell>
          <cell r="C266" t="str">
            <v>外科系臨床医学</v>
          </cell>
          <cell r="D266" t="str">
            <v>医歯薬学</v>
          </cell>
          <cell r="E266" t="str">
            <v>生物系</v>
          </cell>
        </row>
        <row r="267">
          <cell r="A267">
            <v>7309</v>
          </cell>
          <cell r="B267" t="str">
            <v>耳鼻咽喉科学</v>
          </cell>
          <cell r="C267" t="str">
            <v>外科系臨床医学</v>
          </cell>
          <cell r="D267" t="str">
            <v>医歯薬学</v>
          </cell>
          <cell r="E267" t="str">
            <v>生物系</v>
          </cell>
        </row>
        <row r="268">
          <cell r="A268">
            <v>7310</v>
          </cell>
          <cell r="B268" t="str">
            <v>眼科学</v>
          </cell>
          <cell r="C268" t="str">
            <v>外科系臨床医学</v>
          </cell>
          <cell r="D268" t="str">
            <v>医歯薬学</v>
          </cell>
          <cell r="E268" t="str">
            <v>生物系</v>
          </cell>
        </row>
        <row r="269">
          <cell r="A269">
            <v>7311</v>
          </cell>
          <cell r="B269" t="str">
            <v>小児外科学</v>
          </cell>
          <cell r="C269" t="str">
            <v>外科系臨床医学</v>
          </cell>
          <cell r="D269" t="str">
            <v>医歯薬学</v>
          </cell>
          <cell r="E269" t="str">
            <v>生物系</v>
          </cell>
        </row>
        <row r="270">
          <cell r="A270">
            <v>7312</v>
          </cell>
          <cell r="B270" t="str">
            <v>形成外科学</v>
          </cell>
          <cell r="C270" t="str">
            <v>外科系臨床医学</v>
          </cell>
          <cell r="D270" t="str">
            <v>医歯薬学</v>
          </cell>
          <cell r="E270" t="str">
            <v>生物系</v>
          </cell>
        </row>
        <row r="271">
          <cell r="A271">
            <v>7313</v>
          </cell>
          <cell r="B271" t="str">
            <v>救急医学</v>
          </cell>
          <cell r="C271" t="str">
            <v>外科系臨床医学</v>
          </cell>
          <cell r="D271" t="str">
            <v>医歯薬学</v>
          </cell>
          <cell r="E271" t="str">
            <v>生物系</v>
          </cell>
        </row>
        <row r="272">
          <cell r="A272">
            <v>7401</v>
          </cell>
          <cell r="B272" t="str">
            <v>形態系基礎歯科学</v>
          </cell>
          <cell r="C272" t="str">
            <v>歯学</v>
          </cell>
          <cell r="D272" t="str">
            <v>医歯薬学</v>
          </cell>
          <cell r="E272" t="str">
            <v>生物系</v>
          </cell>
        </row>
        <row r="273">
          <cell r="A273">
            <v>7402</v>
          </cell>
          <cell r="B273" t="str">
            <v>機能系基礎歯科学</v>
          </cell>
          <cell r="C273" t="str">
            <v>歯学</v>
          </cell>
          <cell r="D273" t="str">
            <v>医歯薬学</v>
          </cell>
          <cell r="E273" t="str">
            <v>生物系</v>
          </cell>
        </row>
        <row r="274">
          <cell r="A274">
            <v>7403</v>
          </cell>
          <cell r="B274" t="str">
            <v>病態科学系歯学・歯科放射線学</v>
          </cell>
          <cell r="C274" t="str">
            <v>歯学</v>
          </cell>
          <cell r="D274" t="str">
            <v>医歯薬学</v>
          </cell>
          <cell r="E274" t="str">
            <v>生物系</v>
          </cell>
        </row>
        <row r="275">
          <cell r="A275">
            <v>7404</v>
          </cell>
          <cell r="B275" t="str">
            <v>保存治療系歯学</v>
          </cell>
          <cell r="C275" t="str">
            <v>歯学</v>
          </cell>
          <cell r="D275" t="str">
            <v>医歯薬学</v>
          </cell>
          <cell r="E275" t="str">
            <v>生物系</v>
          </cell>
        </row>
        <row r="276">
          <cell r="A276">
            <v>7405</v>
          </cell>
          <cell r="B276" t="str">
            <v>補綴系歯学</v>
          </cell>
          <cell r="C276" t="str">
            <v>歯学</v>
          </cell>
          <cell r="D276" t="str">
            <v>医歯薬学</v>
          </cell>
          <cell r="E276" t="str">
            <v>生物系</v>
          </cell>
        </row>
        <row r="277">
          <cell r="A277">
            <v>7406</v>
          </cell>
          <cell r="B277" t="str">
            <v>歯科医用工学・再生歯学</v>
          </cell>
          <cell r="C277" t="str">
            <v>歯学</v>
          </cell>
          <cell r="D277" t="str">
            <v>医歯薬学</v>
          </cell>
          <cell r="E277" t="str">
            <v>生物系</v>
          </cell>
        </row>
        <row r="278">
          <cell r="A278">
            <v>7407</v>
          </cell>
          <cell r="B278" t="str">
            <v>外科系歯学</v>
          </cell>
          <cell r="C278" t="str">
            <v>歯学</v>
          </cell>
          <cell r="D278" t="str">
            <v>医歯薬学</v>
          </cell>
          <cell r="E278" t="str">
            <v>生物系</v>
          </cell>
        </row>
        <row r="279">
          <cell r="A279">
            <v>7408</v>
          </cell>
          <cell r="B279" t="str">
            <v>矯正・小児系歯学</v>
          </cell>
          <cell r="C279" t="str">
            <v>歯学</v>
          </cell>
          <cell r="D279" t="str">
            <v>医歯薬学</v>
          </cell>
          <cell r="E279" t="str">
            <v>生物系</v>
          </cell>
        </row>
        <row r="280">
          <cell r="A280">
            <v>7409</v>
          </cell>
          <cell r="B280" t="str">
            <v>歯周治療系歯学</v>
          </cell>
          <cell r="C280" t="str">
            <v>歯学</v>
          </cell>
          <cell r="D280" t="str">
            <v>医歯薬学</v>
          </cell>
          <cell r="E280" t="str">
            <v>生物系</v>
          </cell>
        </row>
        <row r="281">
          <cell r="A281">
            <v>7410</v>
          </cell>
          <cell r="B281" t="str">
            <v>社会系歯学</v>
          </cell>
          <cell r="C281" t="str">
            <v>歯学</v>
          </cell>
          <cell r="D281" t="str">
            <v>医歯薬学</v>
          </cell>
          <cell r="E281" t="str">
            <v>生物系</v>
          </cell>
        </row>
        <row r="282">
          <cell r="A282">
            <v>7501</v>
          </cell>
          <cell r="B282" t="str">
            <v>基礎看護学</v>
          </cell>
          <cell r="C282" t="str">
            <v>看護学</v>
          </cell>
          <cell r="D282" t="str">
            <v>医歯薬学</v>
          </cell>
          <cell r="E282" t="str">
            <v>生物系</v>
          </cell>
        </row>
        <row r="283">
          <cell r="A283">
            <v>7502</v>
          </cell>
          <cell r="B283" t="str">
            <v>臨床看護学</v>
          </cell>
          <cell r="C283" t="str">
            <v>看護学</v>
          </cell>
          <cell r="D283" t="str">
            <v>医歯薬学</v>
          </cell>
          <cell r="E283" t="str">
            <v>生物系</v>
          </cell>
        </row>
        <row r="284">
          <cell r="A284">
            <v>7503</v>
          </cell>
          <cell r="B284" t="str">
            <v>生涯発達看護学</v>
          </cell>
          <cell r="C284" t="str">
            <v>看護学</v>
          </cell>
          <cell r="D284" t="str">
            <v>医歯薬学</v>
          </cell>
          <cell r="E284" t="str">
            <v>生物系</v>
          </cell>
        </row>
        <row r="285">
          <cell r="A285">
            <v>7504</v>
          </cell>
          <cell r="B285" t="str">
            <v>地域・老年看護学</v>
          </cell>
          <cell r="C285" t="str">
            <v>看護学</v>
          </cell>
          <cell r="D285" t="str">
            <v>医歯薬学</v>
          </cell>
          <cell r="E285" t="str">
            <v>生物系</v>
          </cell>
        </row>
        <row r="286">
          <cell r="A286">
            <v>9033</v>
          </cell>
          <cell r="D286" t="str">
            <v>ケミカルバイオロジー</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23交付決定　医学群"/>
      <sheetName val="交付決定時"/>
      <sheetName val="プロジェクト状況照会"/>
      <sheetName val="交付内定時"/>
      <sheetName val="情報一覧分担者含む"/>
      <sheetName val="細目表"/>
      <sheetName val="細目表 (統計)"/>
    </sheetNames>
    <sheetDataSet>
      <sheetData sheetId="0"/>
      <sheetData sheetId="1"/>
      <sheetData sheetId="2">
        <row r="1">
          <cell r="A1" t="str">
            <v>ﾌﾟﾛｼﾞｪｸﾄｺｰﾄﾞ</v>
          </cell>
          <cell r="B1" t="str">
            <v>ﾌﾟﾛｼﾞｪｸﾄ名称</v>
          </cell>
          <cell r="C1" t="str">
            <v>所管コード</v>
          </cell>
          <cell r="D1" t="str">
            <v>所管名称</v>
          </cell>
          <cell r="E1" t="str">
            <v>所管期間(開始)</v>
          </cell>
          <cell r="F1" t="str">
            <v>所管期間(終了)</v>
          </cell>
          <cell r="G1" t="str">
            <v>会計年度</v>
          </cell>
          <cell r="H1" t="str">
            <v>ﾌﾟﾛｼﾞｪｸﾄ略称</v>
          </cell>
          <cell r="I1" t="str">
            <v>ﾌﾟﾛｼﾞｪｸﾄ目的</v>
          </cell>
          <cell r="J1" t="str">
            <v>入力者ｺｰﾄﾞ</v>
          </cell>
          <cell r="K1" t="str">
            <v>入力者</v>
          </cell>
          <cell r="L1" t="str">
            <v>入力者部門ｺｰﾄﾞ</v>
          </cell>
          <cell r="M1" t="str">
            <v>入力者部門</v>
          </cell>
          <cell r="N1" t="str">
            <v>目的ｺｰﾄﾞ</v>
          </cell>
          <cell r="O1" t="str">
            <v>目的</v>
          </cell>
          <cell r="P1" t="str">
            <v>直間区分ｺｰﾄﾞ</v>
          </cell>
          <cell r="Q1" t="str">
            <v>直間区分</v>
          </cell>
          <cell r="R1" t="str">
            <v>目的区分ｺｰﾄﾞ</v>
          </cell>
          <cell r="S1" t="str">
            <v>目的区分</v>
          </cell>
          <cell r="T1" t="str">
            <v>繰越有無ｺｰﾄﾞ</v>
          </cell>
          <cell r="U1" t="str">
            <v>繰越有無</v>
          </cell>
          <cell r="V1" t="str">
            <v>期間(開始日)</v>
          </cell>
          <cell r="W1" t="str">
            <v>期間(終了日)</v>
          </cell>
          <cell r="X1" t="str">
            <v>代表者ｺｰﾄﾞ</v>
          </cell>
          <cell r="Y1" t="str">
            <v>代表者</v>
          </cell>
          <cell r="Z1" t="str">
            <v>取纏部局ｺｰﾄﾞ</v>
          </cell>
          <cell r="AA1" t="str">
            <v>取纏部局</v>
          </cell>
          <cell r="AB1" t="str">
            <v>所属</v>
          </cell>
          <cell r="AC1" t="str">
            <v>役職</v>
          </cell>
          <cell r="AD1" t="str">
            <v>登録日</v>
          </cell>
          <cell r="AE1" t="str">
            <v>申請日</v>
          </cell>
          <cell r="AF1" t="str">
            <v>承認日</v>
          </cell>
          <cell r="AG1" t="str">
            <v>完了日</v>
          </cell>
          <cell r="AH1" t="str">
            <v>状況区分ｺｰﾄﾞ</v>
          </cell>
          <cell r="AI1" t="str">
            <v>状況区分</v>
          </cell>
          <cell r="AJ1" t="str">
            <v>摘要ｺｰﾄﾞ</v>
          </cell>
          <cell r="AK1" t="str">
            <v>摘要</v>
          </cell>
          <cell r="AL1" t="str">
            <v>抽出年月(開始)</v>
          </cell>
          <cell r="AM1" t="str">
            <v>抽出年月(終了)</v>
          </cell>
        </row>
        <row r="2">
          <cell r="A2">
            <v>1121360119</v>
          </cell>
          <cell r="B2" t="str">
            <v>(科研)びまん性軸索損傷(DAI)メカニズム解明のための神経細胞の耐衝撃特性の解析</v>
          </cell>
          <cell r="C2">
            <v>10952257</v>
          </cell>
          <cell r="D2" t="str">
            <v>研）藤原　敏(19-)</v>
          </cell>
          <cell r="E2" t="str">
            <v>H19. 4. 1</v>
          </cell>
          <cell r="G2" t="str">
            <v>H23年度</v>
          </cell>
          <cell r="H2" t="str">
            <v>(科研)びまん性軸索損傷(DAI)メカニズム解</v>
          </cell>
          <cell r="I2" t="str">
            <v>科学研究費補助金</v>
          </cell>
          <cell r="J2">
            <v>8160006</v>
          </cell>
          <cell r="K2" t="str">
            <v>大堀　陽子</v>
          </cell>
          <cell r="L2">
            <v>10320000</v>
          </cell>
          <cell r="M2" t="str">
            <v>研究推進課（22-）</v>
          </cell>
          <cell r="N2">
            <v>650000000</v>
          </cell>
          <cell r="O2" t="str">
            <v>（支出）科学研究費補助金</v>
          </cell>
          <cell r="P2">
            <v>1</v>
          </cell>
          <cell r="Q2" t="str">
            <v>直接経費</v>
          </cell>
          <cell r="R2">
            <v>3</v>
          </cell>
          <cell r="S2" t="str">
            <v>科研費</v>
          </cell>
          <cell r="T2">
            <v>1</v>
          </cell>
          <cell r="U2" t="str">
            <v>繰越有</v>
          </cell>
          <cell r="V2" t="str">
            <v>H23. 4. 1</v>
          </cell>
          <cell r="W2" t="str">
            <v>H24. 3.31</v>
          </cell>
          <cell r="X2">
            <v>941158</v>
          </cell>
          <cell r="Y2" t="str">
            <v>藤原　敏</v>
          </cell>
          <cell r="Z2">
            <v>10950000</v>
          </cell>
          <cell r="AA2" t="str">
            <v>研）学術院（福浦）</v>
          </cell>
          <cell r="AB2" t="str">
            <v>医学部</v>
          </cell>
          <cell r="AC2" t="str">
            <v>教授</v>
          </cell>
          <cell r="AH2">
            <v>1</v>
          </cell>
          <cell r="AI2" t="str">
            <v>開始</v>
          </cell>
          <cell r="AK2" t="str">
            <v>基盤研究(B)　分担者(首都大学東京）</v>
          </cell>
          <cell r="AL2" t="str">
            <v>H23. 4</v>
          </cell>
          <cell r="AM2" t="str">
            <v>H23. 9</v>
          </cell>
        </row>
        <row r="3">
          <cell r="A3">
            <v>1121591853</v>
          </cell>
          <cell r="B3" t="str">
            <v>（科研）脳プレコンディショニングにおけるCAVEOLIN-1の研究と応用</v>
          </cell>
          <cell r="C3">
            <v>11351097</v>
          </cell>
          <cell r="D3" t="str">
            <v>客）菅野　洋（23-）</v>
          </cell>
          <cell r="E3" t="str">
            <v>H23. 4. 1</v>
          </cell>
          <cell r="G3" t="str">
            <v>H23年度</v>
          </cell>
          <cell r="H3" t="str">
            <v>（科研）脳プレコンディショニングにおける</v>
          </cell>
          <cell r="I3" t="str">
            <v>科学研究費補助金</v>
          </cell>
          <cell r="J3">
            <v>1060803</v>
          </cell>
          <cell r="K3" t="str">
            <v>原田　拓</v>
          </cell>
          <cell r="L3">
            <v>10320000</v>
          </cell>
          <cell r="M3" t="str">
            <v>研究推進課（22-）</v>
          </cell>
          <cell r="N3">
            <v>650000000</v>
          </cell>
          <cell r="O3" t="str">
            <v>（支出）科学研究費補助金</v>
          </cell>
          <cell r="P3">
            <v>1</v>
          </cell>
          <cell r="Q3" t="str">
            <v>直接経費</v>
          </cell>
          <cell r="R3">
            <v>3</v>
          </cell>
          <cell r="S3" t="str">
            <v>科研費</v>
          </cell>
          <cell r="T3">
            <v>1</v>
          </cell>
          <cell r="U3" t="str">
            <v>繰越有</v>
          </cell>
          <cell r="V3" t="str">
            <v>H23. 4. 1</v>
          </cell>
          <cell r="W3" t="str">
            <v>H24. 3.31</v>
          </cell>
          <cell r="X3">
            <v>1020136</v>
          </cell>
          <cell r="Y3" t="str">
            <v>横山　高玲</v>
          </cell>
          <cell r="Z3">
            <v>10950000</v>
          </cell>
          <cell r="AA3" t="str">
            <v>研）学術院（福浦）</v>
          </cell>
          <cell r="AB3" t="str">
            <v>医学部</v>
          </cell>
          <cell r="AC3" t="str">
            <v>助教</v>
          </cell>
          <cell r="AH3">
            <v>1</v>
          </cell>
          <cell r="AI3" t="str">
            <v>開始</v>
          </cell>
          <cell r="AK3" t="str">
            <v>基盤研究(C)</v>
          </cell>
          <cell r="AL3" t="str">
            <v>H23. 4</v>
          </cell>
          <cell r="AM3" t="str">
            <v>H23. 9</v>
          </cell>
        </row>
        <row r="4">
          <cell r="A4">
            <v>1123655019</v>
          </cell>
          <cell r="B4" t="str">
            <v>(科基)超高精度・超並列計算を可能とする数値積分に特化した新しい量子化学の構築</v>
          </cell>
          <cell r="C4">
            <v>10901144</v>
          </cell>
          <cell r="D4" t="str">
            <v>研）立川　仁典</v>
          </cell>
          <cell r="E4" t="str">
            <v>H16. 4. 1</v>
          </cell>
          <cell r="G4" t="str">
            <v>H23年度</v>
          </cell>
          <cell r="H4" t="str">
            <v>(科基)超高精度・超並列計算を可能とする数</v>
          </cell>
          <cell r="I4" t="str">
            <v>科研費(基金分)</v>
          </cell>
          <cell r="J4">
            <v>8160006</v>
          </cell>
          <cell r="K4" t="str">
            <v>大堀　陽子</v>
          </cell>
          <cell r="L4">
            <v>10320000</v>
          </cell>
          <cell r="M4" t="str">
            <v>研究推進課（22-）</v>
          </cell>
          <cell r="N4">
            <v>652000000</v>
          </cell>
          <cell r="O4" t="str">
            <v>（支出）学術研究助成基金助成金(科基)</v>
          </cell>
          <cell r="P4">
            <v>1</v>
          </cell>
          <cell r="Q4" t="str">
            <v>直接経費</v>
          </cell>
          <cell r="R4">
            <v>3</v>
          </cell>
          <cell r="S4" t="str">
            <v>科研費</v>
          </cell>
          <cell r="T4">
            <v>1</v>
          </cell>
          <cell r="U4" t="str">
            <v>繰越有</v>
          </cell>
          <cell r="V4" t="str">
            <v>H23. 4.28</v>
          </cell>
          <cell r="W4" t="str">
            <v>H25. 3.31</v>
          </cell>
          <cell r="X4">
            <v>1020178</v>
          </cell>
          <cell r="Y4" t="str">
            <v>立川　仁典</v>
          </cell>
          <cell r="Z4">
            <v>10900000</v>
          </cell>
          <cell r="AA4" t="str">
            <v>研）学術院</v>
          </cell>
          <cell r="AB4" t="str">
            <v>国際総合科学部(八景）</v>
          </cell>
          <cell r="AC4" t="str">
            <v>教授</v>
          </cell>
          <cell r="AH4">
            <v>1</v>
          </cell>
          <cell r="AI4" t="str">
            <v>開始</v>
          </cell>
          <cell r="AK4" t="str">
            <v>挑戦的萌芽研究(基金)</v>
          </cell>
          <cell r="AL4" t="str">
            <v>H23. 4</v>
          </cell>
          <cell r="AM4" t="str">
            <v>H23. 9</v>
          </cell>
        </row>
        <row r="5">
          <cell r="A5">
            <v>1122370044</v>
          </cell>
          <cell r="B5" t="str">
            <v>（科研）BAM複合体による細胞膜タンパク質輸送機構の解明</v>
          </cell>
          <cell r="C5">
            <v>10901159</v>
          </cell>
          <cell r="D5" t="str">
            <v>研）雲財　悟</v>
          </cell>
          <cell r="E5" t="str">
            <v>H16. 4. 1</v>
          </cell>
          <cell r="G5" t="str">
            <v>H23年度</v>
          </cell>
          <cell r="H5" t="str">
            <v>（科研）BAM複合体による細胞膜タンパク質</v>
          </cell>
          <cell r="I5" t="str">
            <v>科学研究費補助金</v>
          </cell>
          <cell r="J5">
            <v>8160006</v>
          </cell>
          <cell r="K5" t="str">
            <v>大堀　陽子</v>
          </cell>
          <cell r="L5">
            <v>10320000</v>
          </cell>
          <cell r="M5" t="str">
            <v>研究推進課（22-）</v>
          </cell>
          <cell r="N5">
            <v>650000000</v>
          </cell>
          <cell r="O5" t="str">
            <v>（支出）科学研究費補助金</v>
          </cell>
          <cell r="P5">
            <v>1</v>
          </cell>
          <cell r="Q5" t="str">
            <v>直接経費</v>
          </cell>
          <cell r="R5">
            <v>3</v>
          </cell>
          <cell r="S5" t="str">
            <v>科研費</v>
          </cell>
          <cell r="T5">
            <v>1</v>
          </cell>
          <cell r="U5" t="str">
            <v>繰越有</v>
          </cell>
          <cell r="V5" t="str">
            <v>H23. 4. 1</v>
          </cell>
          <cell r="W5" t="str">
            <v>H24. 3.31</v>
          </cell>
          <cell r="X5">
            <v>1010022</v>
          </cell>
          <cell r="Y5" t="str">
            <v>Ｊ．Ｒ．Ｈ　．テイム</v>
          </cell>
          <cell r="Z5">
            <v>10900000</v>
          </cell>
          <cell r="AA5" t="str">
            <v>研）学術院</v>
          </cell>
          <cell r="AB5" t="str">
            <v>生命ナノシステム科学研究科</v>
          </cell>
          <cell r="AC5" t="str">
            <v>教授</v>
          </cell>
          <cell r="AH5">
            <v>1</v>
          </cell>
          <cell r="AI5" t="str">
            <v>開始</v>
          </cell>
          <cell r="AK5" t="str">
            <v>基盤研究(Ｂ)</v>
          </cell>
          <cell r="AL5" t="str">
            <v>H23. 4</v>
          </cell>
          <cell r="AM5" t="str">
            <v>H23. 9</v>
          </cell>
        </row>
        <row r="6">
          <cell r="A6">
            <v>1022890151</v>
          </cell>
          <cell r="B6" t="str">
            <v>(科研)インスリンシグナルにおける活性酸素の関与とカペオリンによる制御機構についての研究</v>
          </cell>
          <cell r="C6">
            <v>10952378</v>
          </cell>
          <cell r="D6" t="str">
            <v>研）押川　仁（22-）</v>
          </cell>
          <cell r="E6" t="str">
            <v>H22. 4. 1</v>
          </cell>
          <cell r="G6" t="str">
            <v>H23年度</v>
          </cell>
          <cell r="H6" t="str">
            <v>(科研)インスリンシグナルにおける活性酸素</v>
          </cell>
          <cell r="I6" t="str">
            <v>科学研究費補助金</v>
          </cell>
          <cell r="J6">
            <v>8160006</v>
          </cell>
          <cell r="K6" t="str">
            <v>大堀　陽子</v>
          </cell>
          <cell r="L6">
            <v>10320000</v>
          </cell>
          <cell r="M6" t="str">
            <v>研究推進課（22-）</v>
          </cell>
          <cell r="N6">
            <v>650000000</v>
          </cell>
          <cell r="O6" t="str">
            <v>（支出）科学研究費補助金</v>
          </cell>
          <cell r="P6">
            <v>1</v>
          </cell>
          <cell r="Q6" t="str">
            <v>直接経費</v>
          </cell>
          <cell r="R6">
            <v>3</v>
          </cell>
          <cell r="S6" t="str">
            <v>科研費</v>
          </cell>
          <cell r="T6">
            <v>1</v>
          </cell>
          <cell r="U6" t="str">
            <v>繰越有</v>
          </cell>
          <cell r="V6" t="str">
            <v>H22. 8.25</v>
          </cell>
          <cell r="W6" t="str">
            <v>H24. 3.31</v>
          </cell>
          <cell r="X6">
            <v>1100517</v>
          </cell>
          <cell r="Y6" t="str">
            <v>押川　仁</v>
          </cell>
          <cell r="Z6">
            <v>10950000</v>
          </cell>
          <cell r="AA6" t="str">
            <v>研）学術院（福浦）</v>
          </cell>
          <cell r="AB6" t="str">
            <v>医学部</v>
          </cell>
          <cell r="AC6" t="str">
            <v>助教</v>
          </cell>
          <cell r="AH6">
            <v>1</v>
          </cell>
          <cell r="AI6" t="str">
            <v>開始</v>
          </cell>
          <cell r="AK6" t="str">
            <v>研究活動スタート支援　繰越分</v>
          </cell>
          <cell r="AL6" t="str">
            <v>H23. 4</v>
          </cell>
          <cell r="AM6" t="str">
            <v>H23. 9</v>
          </cell>
        </row>
        <row r="7">
          <cell r="A7">
            <v>1121591980</v>
          </cell>
          <cell r="B7" t="str">
            <v>(科研)麻酔薬の幼弱脳神経毒性に対するエリスロポイエチンの予防効果</v>
          </cell>
          <cell r="C7">
            <v>11351029</v>
          </cell>
          <cell r="D7" t="str">
            <v>客）安藤　富男（19-）</v>
          </cell>
          <cell r="E7" t="str">
            <v>H19. 4. 1</v>
          </cell>
          <cell r="G7" t="str">
            <v>H23年度</v>
          </cell>
          <cell r="H7" t="str">
            <v>(科研)麻酔薬の幼弱脳神経毒性に対するエリ</v>
          </cell>
          <cell r="I7" t="str">
            <v>科学研究費補助金</v>
          </cell>
          <cell r="J7">
            <v>8160006</v>
          </cell>
          <cell r="K7" t="str">
            <v>大堀　陽子</v>
          </cell>
          <cell r="L7">
            <v>10320000</v>
          </cell>
          <cell r="M7" t="str">
            <v>研究推進課（22-）</v>
          </cell>
          <cell r="N7">
            <v>650000000</v>
          </cell>
          <cell r="O7" t="str">
            <v>（支出）科学研究費補助金</v>
          </cell>
          <cell r="P7">
            <v>1</v>
          </cell>
          <cell r="Q7" t="str">
            <v>直接経費</v>
          </cell>
          <cell r="R7">
            <v>3</v>
          </cell>
          <cell r="S7" t="str">
            <v>科研費</v>
          </cell>
          <cell r="T7">
            <v>1</v>
          </cell>
          <cell r="U7" t="str">
            <v>繰越有</v>
          </cell>
          <cell r="V7" t="str">
            <v>H23. 4. 1</v>
          </cell>
          <cell r="W7" t="str">
            <v>H24. 3.31</v>
          </cell>
          <cell r="X7">
            <v>1030112</v>
          </cell>
          <cell r="Y7" t="str">
            <v>越後　憲之</v>
          </cell>
          <cell r="Z7">
            <v>11350000</v>
          </cell>
          <cell r="AA7" t="str">
            <v>客)客員教員等(福浦)(19-)</v>
          </cell>
          <cell r="AB7" t="str">
            <v>医学部</v>
          </cell>
          <cell r="AC7" t="str">
            <v>客員准教授</v>
          </cell>
          <cell r="AH7">
            <v>1</v>
          </cell>
          <cell r="AI7" t="str">
            <v>開始</v>
          </cell>
          <cell r="AK7" t="str">
            <v>基盤研究(C)</v>
          </cell>
          <cell r="AL7" t="str">
            <v>H23. 4</v>
          </cell>
          <cell r="AM7" t="str">
            <v>H23. 9</v>
          </cell>
        </row>
        <row r="8">
          <cell r="A8">
            <v>1123112718</v>
          </cell>
          <cell r="B8" t="str">
            <v>（科研）異常終止コドン認識複合体の構造機能解析</v>
          </cell>
          <cell r="C8">
            <v>10952390</v>
          </cell>
          <cell r="D8" t="str">
            <v>研）山下　暁朗（22-）</v>
          </cell>
          <cell r="E8" t="str">
            <v>H22. 4. 1</v>
          </cell>
          <cell r="G8" t="str">
            <v>H23年度</v>
          </cell>
          <cell r="H8" t="str">
            <v>（科研）異常終止コドン認識複合体の構造機</v>
          </cell>
          <cell r="I8" t="str">
            <v>新学術領域研究(公募)</v>
          </cell>
          <cell r="J8">
            <v>8160006</v>
          </cell>
          <cell r="K8" t="str">
            <v>大堀　陽子</v>
          </cell>
          <cell r="L8">
            <v>10320000</v>
          </cell>
          <cell r="M8" t="str">
            <v>研究推進課（22-）</v>
          </cell>
          <cell r="N8">
            <v>650000000</v>
          </cell>
          <cell r="O8" t="str">
            <v>（支出）科学研究費補助金</v>
          </cell>
          <cell r="P8">
            <v>1</v>
          </cell>
          <cell r="Q8" t="str">
            <v>直接経費</v>
          </cell>
          <cell r="R8">
            <v>3</v>
          </cell>
          <cell r="S8" t="str">
            <v>科研費</v>
          </cell>
          <cell r="T8">
            <v>1</v>
          </cell>
          <cell r="U8" t="str">
            <v>繰越有</v>
          </cell>
          <cell r="V8" t="str">
            <v>H23. 4. 1</v>
          </cell>
          <cell r="W8" t="str">
            <v>H24. 3.31</v>
          </cell>
          <cell r="X8">
            <v>7160063</v>
          </cell>
          <cell r="Y8" t="str">
            <v>山下　暁朗</v>
          </cell>
          <cell r="Z8">
            <v>10950000</v>
          </cell>
          <cell r="AA8" t="str">
            <v>研）学術院（福浦）</v>
          </cell>
          <cell r="AB8" t="str">
            <v>医学部</v>
          </cell>
          <cell r="AC8" t="str">
            <v>講師</v>
          </cell>
          <cell r="AH8">
            <v>1</v>
          </cell>
          <cell r="AI8" t="str">
            <v>開始</v>
          </cell>
          <cell r="AK8" t="str">
            <v>新学術領域研究(公募）</v>
          </cell>
          <cell r="AL8" t="str">
            <v>H23. 4</v>
          </cell>
          <cell r="AM8" t="str">
            <v>H23. 9</v>
          </cell>
        </row>
        <row r="9">
          <cell r="A9">
            <v>1123593246</v>
          </cell>
          <cell r="B9" t="str">
            <v>(科基)開頭腫瘍摘出術患者におけるQOL向上のための支援プログラムの開発</v>
          </cell>
          <cell r="C9">
            <v>10953036</v>
          </cell>
          <cell r="D9" t="str">
            <v>研）渡部　節子(19-)</v>
          </cell>
          <cell r="E9" t="str">
            <v>H19. 4. 1</v>
          </cell>
          <cell r="G9" t="str">
            <v>H23年度</v>
          </cell>
          <cell r="H9" t="str">
            <v>(科基)開頭腫瘍摘出術患者におけるQOL向上</v>
          </cell>
          <cell r="I9" t="str">
            <v>科研費(基金分)</v>
          </cell>
          <cell r="J9">
            <v>8160006</v>
          </cell>
          <cell r="K9" t="str">
            <v>大堀　陽子</v>
          </cell>
          <cell r="L9">
            <v>10320000</v>
          </cell>
          <cell r="M9" t="str">
            <v>研究推進課（22-）</v>
          </cell>
          <cell r="N9">
            <v>652000000</v>
          </cell>
          <cell r="O9" t="str">
            <v>（支出）学術研究助成基金助成金(科基)</v>
          </cell>
          <cell r="P9">
            <v>1</v>
          </cell>
          <cell r="Q9" t="str">
            <v>直接経費</v>
          </cell>
          <cell r="R9">
            <v>3</v>
          </cell>
          <cell r="S9" t="str">
            <v>科研費</v>
          </cell>
          <cell r="T9">
            <v>1</v>
          </cell>
          <cell r="U9" t="str">
            <v>繰越有</v>
          </cell>
          <cell r="V9" t="str">
            <v>H23. 4.28</v>
          </cell>
          <cell r="W9" t="str">
            <v>H26. 3.31</v>
          </cell>
          <cell r="X9">
            <v>781454</v>
          </cell>
          <cell r="Y9" t="str">
            <v>五木田　和枝</v>
          </cell>
          <cell r="Z9">
            <v>10950000</v>
          </cell>
          <cell r="AA9" t="str">
            <v>研）学術院（福浦）</v>
          </cell>
          <cell r="AB9" t="str">
            <v>医学部</v>
          </cell>
          <cell r="AC9" t="str">
            <v>准教授</v>
          </cell>
          <cell r="AH9">
            <v>1</v>
          </cell>
          <cell r="AI9" t="str">
            <v>開始</v>
          </cell>
          <cell r="AK9" t="str">
            <v>基盤研究(C)(基金)</v>
          </cell>
          <cell r="AL9" t="str">
            <v>H23. 4</v>
          </cell>
          <cell r="AM9" t="str">
            <v>H23. 9</v>
          </cell>
        </row>
        <row r="10">
          <cell r="A10">
            <v>1123592650</v>
          </cell>
          <cell r="B10" t="str">
            <v>(科基)ヒト耳介軟骨前駆細胞と自己血清を用いた３次元形態を有する軟骨再生療法の開発</v>
          </cell>
          <cell r="C10">
            <v>10952211</v>
          </cell>
          <cell r="D10" t="str">
            <v>研）谷口　英樹(19-)</v>
          </cell>
          <cell r="E10" t="str">
            <v>H19. 4. 1</v>
          </cell>
          <cell r="G10" t="str">
            <v>H23年度</v>
          </cell>
          <cell r="H10" t="str">
            <v>(科基)ヒト耳介軟骨前駆細胞と自己血清を用</v>
          </cell>
          <cell r="I10" t="str">
            <v>科研費(基金分)</v>
          </cell>
          <cell r="J10">
            <v>8160006</v>
          </cell>
          <cell r="K10" t="str">
            <v>大堀　陽子</v>
          </cell>
          <cell r="L10">
            <v>10320000</v>
          </cell>
          <cell r="M10" t="str">
            <v>研究推進課（22-）</v>
          </cell>
          <cell r="N10">
            <v>652000000</v>
          </cell>
          <cell r="O10" t="str">
            <v>（支出）学術研究助成基金助成金(科基)</v>
          </cell>
          <cell r="P10">
            <v>1</v>
          </cell>
          <cell r="Q10" t="str">
            <v>直接経費</v>
          </cell>
          <cell r="R10">
            <v>3</v>
          </cell>
          <cell r="S10" t="str">
            <v>科研費</v>
          </cell>
          <cell r="T10">
            <v>1</v>
          </cell>
          <cell r="U10" t="str">
            <v>繰越有</v>
          </cell>
          <cell r="V10" t="str">
            <v>H23. 4.28</v>
          </cell>
          <cell r="W10" t="str">
            <v>H26. 3.31</v>
          </cell>
          <cell r="X10">
            <v>1070568</v>
          </cell>
          <cell r="Y10" t="str">
            <v>小林　眞司</v>
          </cell>
          <cell r="Z10">
            <v>11350000</v>
          </cell>
          <cell r="AA10" t="str">
            <v>客)客員教員等(福浦)(19-)</v>
          </cell>
          <cell r="AB10" t="str">
            <v>医学部</v>
          </cell>
          <cell r="AC10" t="str">
            <v>客員研究員</v>
          </cell>
          <cell r="AH10">
            <v>1</v>
          </cell>
          <cell r="AI10" t="str">
            <v>開始</v>
          </cell>
          <cell r="AK10" t="str">
            <v>基盤研究(C)(基金)</v>
          </cell>
          <cell r="AL10" t="str">
            <v>H23. 4</v>
          </cell>
          <cell r="AM10" t="str">
            <v>H23. 9</v>
          </cell>
        </row>
        <row r="11">
          <cell r="A11">
            <v>1121390144</v>
          </cell>
          <cell r="B11" t="str">
            <v>(科研)iPS細胞を応用したヒトレトロウイルス感染症の発症機構の解明と予防・治療法の確立</v>
          </cell>
          <cell r="C11">
            <v>10952294</v>
          </cell>
          <cell r="D11" t="str">
            <v>研）梁　明秀(19-)</v>
          </cell>
          <cell r="E11" t="str">
            <v>H19. 4. 1</v>
          </cell>
          <cell r="G11" t="str">
            <v>H23年度</v>
          </cell>
          <cell r="H11" t="str">
            <v>(科研)iPS細胞を応用したヒトレトロウイル</v>
          </cell>
          <cell r="I11" t="str">
            <v>科学研究費補助金</v>
          </cell>
          <cell r="J11">
            <v>8160006</v>
          </cell>
          <cell r="K11" t="str">
            <v>大堀　陽子</v>
          </cell>
          <cell r="L11">
            <v>10320000</v>
          </cell>
          <cell r="M11" t="str">
            <v>研究推進課（22-）</v>
          </cell>
          <cell r="N11">
            <v>650000000</v>
          </cell>
          <cell r="O11" t="str">
            <v>（支出）科学研究費補助金</v>
          </cell>
          <cell r="P11">
            <v>1</v>
          </cell>
          <cell r="Q11" t="str">
            <v>直接経費</v>
          </cell>
          <cell r="R11">
            <v>3</v>
          </cell>
          <cell r="S11" t="str">
            <v>科研費</v>
          </cell>
          <cell r="T11">
            <v>1</v>
          </cell>
          <cell r="U11" t="str">
            <v>繰越有</v>
          </cell>
          <cell r="V11" t="str">
            <v>H23. 4. 1</v>
          </cell>
          <cell r="W11" t="str">
            <v>H24. 3.31</v>
          </cell>
          <cell r="X11">
            <v>1030127</v>
          </cell>
          <cell r="Y11" t="str">
            <v>梁　明秀</v>
          </cell>
          <cell r="Z11">
            <v>10950000</v>
          </cell>
          <cell r="AA11" t="str">
            <v>研）学術院（福浦）</v>
          </cell>
          <cell r="AB11" t="str">
            <v>医学部</v>
          </cell>
          <cell r="AC11" t="str">
            <v>教授</v>
          </cell>
          <cell r="AH11">
            <v>1</v>
          </cell>
          <cell r="AI11" t="str">
            <v>開始</v>
          </cell>
          <cell r="AK11" t="str">
            <v>基盤研究(B)　分担者（国立感染症研究所）</v>
          </cell>
          <cell r="AL11" t="str">
            <v>H23. 4</v>
          </cell>
          <cell r="AM11" t="str">
            <v>H23. 9</v>
          </cell>
        </row>
        <row r="12">
          <cell r="A12">
            <v>1121591572</v>
          </cell>
          <cell r="B12" t="str">
            <v>（科研）放射性同位体標識ｓiRNAを用いた生体内遺伝子発現イメージングに関する研究</v>
          </cell>
          <cell r="C12">
            <v>10952124</v>
          </cell>
          <cell r="D12" t="str">
            <v>研）井上　登美夫（19-）</v>
          </cell>
          <cell r="E12" t="str">
            <v>H19. 4. 1</v>
          </cell>
          <cell r="G12" t="str">
            <v>H23年度</v>
          </cell>
          <cell r="H12" t="str">
            <v>（科研）放射性同位体標識ｓiRNAを用いた生</v>
          </cell>
          <cell r="I12" t="str">
            <v>科学研究費補助金</v>
          </cell>
          <cell r="J12">
            <v>8160006</v>
          </cell>
          <cell r="K12" t="str">
            <v>大堀　陽子</v>
          </cell>
          <cell r="L12">
            <v>10320000</v>
          </cell>
          <cell r="M12" t="str">
            <v>研究推進課（22-）</v>
          </cell>
          <cell r="N12">
            <v>650000000</v>
          </cell>
          <cell r="O12" t="str">
            <v>（支出）科学研究費補助金</v>
          </cell>
          <cell r="P12">
            <v>1</v>
          </cell>
          <cell r="Q12" t="str">
            <v>直接経費</v>
          </cell>
          <cell r="R12">
            <v>3</v>
          </cell>
          <cell r="S12" t="str">
            <v>科研費</v>
          </cell>
          <cell r="T12">
            <v>1</v>
          </cell>
          <cell r="U12" t="str">
            <v>繰越有</v>
          </cell>
          <cell r="V12" t="str">
            <v>H23. 4. 1</v>
          </cell>
          <cell r="W12" t="str">
            <v>H24. 3.31</v>
          </cell>
          <cell r="X12">
            <v>1020084</v>
          </cell>
          <cell r="Y12" t="str">
            <v>中神　佳宏</v>
          </cell>
          <cell r="Z12">
            <v>11350000</v>
          </cell>
          <cell r="AA12" t="str">
            <v>客)客員教員等(福浦)(19-)</v>
          </cell>
          <cell r="AB12" t="str">
            <v>医学部</v>
          </cell>
          <cell r="AC12" t="str">
            <v>客員研究員</v>
          </cell>
          <cell r="AH12">
            <v>1</v>
          </cell>
          <cell r="AI12" t="str">
            <v>開始</v>
          </cell>
          <cell r="AK12" t="str">
            <v>基盤研究(C)</v>
          </cell>
          <cell r="AL12" t="str">
            <v>H23. 4</v>
          </cell>
          <cell r="AM12" t="str">
            <v>H23. 9</v>
          </cell>
        </row>
        <row r="13">
          <cell r="A13">
            <v>1123592650</v>
          </cell>
          <cell r="B13" t="str">
            <v>(科基)ヒト耳介軟骨前駆細胞と自己血清を用いた３次元形態を有する軟骨再生療法の開発</v>
          </cell>
          <cell r="C13">
            <v>11001069</v>
          </cell>
          <cell r="D13" t="str">
            <v>病附）前川　二郎</v>
          </cell>
          <cell r="E13" t="str">
            <v>H16. 4. 1</v>
          </cell>
          <cell r="G13" t="str">
            <v>H23年度</v>
          </cell>
          <cell r="H13" t="str">
            <v>(科基)ヒト耳介軟骨前駆細胞と自己血清を用</v>
          </cell>
          <cell r="I13" t="str">
            <v>科研費(基金分)</v>
          </cell>
          <cell r="J13">
            <v>8160006</v>
          </cell>
          <cell r="K13" t="str">
            <v>大堀　陽子</v>
          </cell>
          <cell r="L13">
            <v>10320000</v>
          </cell>
          <cell r="M13" t="str">
            <v>研究推進課（22-）</v>
          </cell>
          <cell r="N13">
            <v>652000000</v>
          </cell>
          <cell r="O13" t="str">
            <v>（支出）学術研究助成基金助成金(科基)</v>
          </cell>
          <cell r="P13">
            <v>1</v>
          </cell>
          <cell r="Q13" t="str">
            <v>直接経費</v>
          </cell>
          <cell r="R13">
            <v>3</v>
          </cell>
          <cell r="S13" t="str">
            <v>科研費</v>
          </cell>
          <cell r="T13">
            <v>1</v>
          </cell>
          <cell r="U13" t="str">
            <v>繰越有</v>
          </cell>
          <cell r="V13" t="str">
            <v>H23. 4.28</v>
          </cell>
          <cell r="W13" t="str">
            <v>H26. 3.31</v>
          </cell>
          <cell r="X13">
            <v>1070568</v>
          </cell>
          <cell r="Y13" t="str">
            <v>小林　眞司</v>
          </cell>
          <cell r="Z13">
            <v>11350000</v>
          </cell>
          <cell r="AA13" t="str">
            <v>客)客員教員等(福浦)(19-)</v>
          </cell>
          <cell r="AB13" t="str">
            <v>医学部</v>
          </cell>
          <cell r="AC13" t="str">
            <v>客員研究員</v>
          </cell>
          <cell r="AH13">
            <v>1</v>
          </cell>
          <cell r="AI13" t="str">
            <v>開始</v>
          </cell>
          <cell r="AK13" t="str">
            <v>基盤研究(C)(基金)</v>
          </cell>
          <cell r="AL13" t="str">
            <v>H23. 4</v>
          </cell>
          <cell r="AM13" t="str">
            <v>H23. 9</v>
          </cell>
        </row>
        <row r="14">
          <cell r="A14">
            <v>1121390099</v>
          </cell>
          <cell r="B14" t="str">
            <v>(科研)長期縦断大規模ゲノム疫学研究による生活習慣病発症の遺伝因子に関するエビデンス構築</v>
          </cell>
          <cell r="C14">
            <v>10952130</v>
          </cell>
          <cell r="D14" t="str">
            <v>研）梅村　敏（19-）</v>
          </cell>
          <cell r="E14" t="str">
            <v>H19. 4. 1</v>
          </cell>
          <cell r="G14" t="str">
            <v>H23年度</v>
          </cell>
          <cell r="H14" t="str">
            <v>(科研)長期縦断大規模ゲノム疫学研究による</v>
          </cell>
          <cell r="I14" t="str">
            <v>科学研究費補助金</v>
          </cell>
          <cell r="J14">
            <v>8160006</v>
          </cell>
          <cell r="K14" t="str">
            <v>大堀　陽子</v>
          </cell>
          <cell r="L14">
            <v>10320000</v>
          </cell>
          <cell r="M14" t="str">
            <v>研究推進課（22-）</v>
          </cell>
          <cell r="N14">
            <v>650000000</v>
          </cell>
          <cell r="O14" t="str">
            <v>（支出）科学研究費補助金</v>
          </cell>
          <cell r="P14">
            <v>1</v>
          </cell>
          <cell r="Q14" t="str">
            <v>直接経費</v>
          </cell>
          <cell r="R14">
            <v>3</v>
          </cell>
          <cell r="S14" t="str">
            <v>科研費</v>
          </cell>
          <cell r="T14">
            <v>1</v>
          </cell>
          <cell r="U14" t="str">
            <v>繰越有</v>
          </cell>
          <cell r="V14" t="str">
            <v>H23. 4. 1</v>
          </cell>
          <cell r="W14" t="str">
            <v>H24. 3.31</v>
          </cell>
          <cell r="X14">
            <v>850864</v>
          </cell>
          <cell r="Y14" t="str">
            <v>梅村　敏</v>
          </cell>
          <cell r="Z14">
            <v>10950000</v>
          </cell>
          <cell r="AA14" t="str">
            <v>研）学術院（福浦）</v>
          </cell>
          <cell r="AB14" t="str">
            <v>医学部</v>
          </cell>
          <cell r="AC14" t="str">
            <v>教授</v>
          </cell>
          <cell r="AH14">
            <v>1</v>
          </cell>
          <cell r="AI14" t="str">
            <v>開始</v>
          </cell>
          <cell r="AK14" t="str">
            <v>基盤研究(B)　分担者（愛媛大学）</v>
          </cell>
          <cell r="AL14" t="str">
            <v>H23. 4</v>
          </cell>
          <cell r="AM14" t="str">
            <v>H23. 9</v>
          </cell>
        </row>
        <row r="15">
          <cell r="A15">
            <v>1123592933</v>
          </cell>
          <cell r="B15" t="str">
            <v>(科基)流体解析シミュレーションによる顎骨移動前後の気道形態と呼吸機能の検討</v>
          </cell>
          <cell r="C15">
            <v>10952219</v>
          </cell>
          <cell r="D15" t="str">
            <v>研）藤内　祝(19-)</v>
          </cell>
          <cell r="E15" t="str">
            <v>H19. 4. 1</v>
          </cell>
          <cell r="G15" t="str">
            <v>H23年度</v>
          </cell>
          <cell r="H15" t="str">
            <v>(科基)流体解析シミュレーションによる顎骨</v>
          </cell>
          <cell r="I15" t="str">
            <v>科研費(基金分)</v>
          </cell>
          <cell r="J15">
            <v>8160006</v>
          </cell>
          <cell r="K15" t="str">
            <v>大堀　陽子</v>
          </cell>
          <cell r="L15">
            <v>10320000</v>
          </cell>
          <cell r="M15" t="str">
            <v>研究推進課（22-）</v>
          </cell>
          <cell r="N15">
            <v>652000000</v>
          </cell>
          <cell r="O15" t="str">
            <v>（支出）学術研究助成基金助成金(科基)</v>
          </cell>
          <cell r="P15">
            <v>1</v>
          </cell>
          <cell r="Q15" t="str">
            <v>直接経費</v>
          </cell>
          <cell r="R15">
            <v>3</v>
          </cell>
          <cell r="S15" t="str">
            <v>科研費</v>
          </cell>
          <cell r="T15">
            <v>1</v>
          </cell>
          <cell r="U15" t="str">
            <v>繰越有</v>
          </cell>
          <cell r="V15" t="str">
            <v>H23. 4.28</v>
          </cell>
          <cell r="W15" t="str">
            <v>H26. 3.31</v>
          </cell>
          <cell r="X15">
            <v>810017</v>
          </cell>
          <cell r="Y15" t="str">
            <v>大村　進</v>
          </cell>
          <cell r="Z15">
            <v>30500000</v>
          </cell>
          <cell r="AA15" t="str">
            <v>セ）診療科</v>
          </cell>
          <cell r="AB15" t="str">
            <v>センター病院</v>
          </cell>
          <cell r="AC15" t="str">
            <v>准教授</v>
          </cell>
          <cell r="AH15">
            <v>1</v>
          </cell>
          <cell r="AI15" t="str">
            <v>開始</v>
          </cell>
          <cell r="AK15" t="str">
            <v>基盤研究(C)(基金)</v>
          </cell>
          <cell r="AL15" t="str">
            <v>H23. 4</v>
          </cell>
          <cell r="AM15" t="str">
            <v>H23. 9</v>
          </cell>
        </row>
        <row r="16">
          <cell r="A16">
            <v>1122610012</v>
          </cell>
          <cell r="B16" t="str">
            <v>(科研)出産の高齢化に伴う親子支援モデルの検討</v>
          </cell>
          <cell r="C16">
            <v>10953008</v>
          </cell>
          <cell r="D16" t="str">
            <v>研）勝川　由美(19-)</v>
          </cell>
          <cell r="E16" t="str">
            <v>H19. 4. 1</v>
          </cell>
          <cell r="G16" t="str">
            <v>H23年度</v>
          </cell>
          <cell r="H16" t="str">
            <v>(科研)出産の高齢化に伴う親子支援モデルの</v>
          </cell>
          <cell r="I16" t="str">
            <v>科学研究費補助金</v>
          </cell>
          <cell r="J16">
            <v>8160006</v>
          </cell>
          <cell r="K16" t="str">
            <v>大堀　陽子</v>
          </cell>
          <cell r="L16">
            <v>10320000</v>
          </cell>
          <cell r="M16" t="str">
            <v>研究推進課（22-）</v>
          </cell>
          <cell r="N16">
            <v>650000000</v>
          </cell>
          <cell r="O16" t="str">
            <v>（支出）科学研究費補助金</v>
          </cell>
          <cell r="P16">
            <v>1</v>
          </cell>
          <cell r="Q16" t="str">
            <v>直接経費</v>
          </cell>
          <cell r="R16">
            <v>3</v>
          </cell>
          <cell r="S16" t="str">
            <v>科研費</v>
          </cell>
          <cell r="T16">
            <v>1</v>
          </cell>
          <cell r="U16" t="str">
            <v>繰越有</v>
          </cell>
          <cell r="V16" t="str">
            <v>H23. 4. 1</v>
          </cell>
          <cell r="W16" t="str">
            <v>H24. 3.31</v>
          </cell>
          <cell r="X16">
            <v>1090524</v>
          </cell>
          <cell r="Y16" t="str">
            <v>臼井　雅美</v>
          </cell>
          <cell r="Z16">
            <v>10950000</v>
          </cell>
          <cell r="AA16" t="str">
            <v>研）学術院（福浦）</v>
          </cell>
          <cell r="AB16" t="str">
            <v>医学部</v>
          </cell>
          <cell r="AC16" t="str">
            <v>准教授</v>
          </cell>
          <cell r="AH16">
            <v>1</v>
          </cell>
          <cell r="AI16" t="str">
            <v>開始</v>
          </cell>
          <cell r="AK16" t="str">
            <v>基盤研究(C)</v>
          </cell>
          <cell r="AL16" t="str">
            <v>H23. 4</v>
          </cell>
          <cell r="AM16" t="str">
            <v>H23. 9</v>
          </cell>
        </row>
        <row r="17">
          <cell r="A17">
            <v>1121592311</v>
          </cell>
          <cell r="B17" t="str">
            <v>（科研）急性肺傷害治療における血管内皮細胞増殖因子分泌型レセプター遺伝子導入の効果</v>
          </cell>
          <cell r="C17">
            <v>10952286</v>
          </cell>
          <cell r="D17" t="str">
            <v>研）矢澤　卓也(19-)</v>
          </cell>
          <cell r="E17" t="str">
            <v>H19. 4. 1</v>
          </cell>
          <cell r="G17" t="str">
            <v>H23年度</v>
          </cell>
          <cell r="H17" t="str">
            <v>（科研）急性肺傷害治療における血管内皮細</v>
          </cell>
          <cell r="I17" t="str">
            <v>科学研究費補助金</v>
          </cell>
          <cell r="J17">
            <v>8160006</v>
          </cell>
          <cell r="K17" t="str">
            <v>大堀　陽子</v>
          </cell>
          <cell r="L17">
            <v>10320000</v>
          </cell>
          <cell r="M17" t="str">
            <v>研究推進課（22-）</v>
          </cell>
          <cell r="N17">
            <v>650000000</v>
          </cell>
          <cell r="O17" t="str">
            <v>（支出）科学研究費補助金</v>
          </cell>
          <cell r="P17">
            <v>1</v>
          </cell>
          <cell r="Q17" t="str">
            <v>直接経費</v>
          </cell>
          <cell r="R17">
            <v>3</v>
          </cell>
          <cell r="S17" t="str">
            <v>科研費</v>
          </cell>
          <cell r="T17">
            <v>1</v>
          </cell>
          <cell r="U17" t="str">
            <v>繰越有</v>
          </cell>
          <cell r="V17" t="str">
            <v>H23. 4. 1</v>
          </cell>
          <cell r="W17" t="str">
            <v>H24. 3.31</v>
          </cell>
          <cell r="X17">
            <v>1070514</v>
          </cell>
          <cell r="Y17" t="str">
            <v>馬場　靖子</v>
          </cell>
          <cell r="Z17">
            <v>11000000</v>
          </cell>
          <cell r="AA17" t="str">
            <v>病）学術院（病院）</v>
          </cell>
          <cell r="AB17" t="str">
            <v>センター病院</v>
          </cell>
          <cell r="AC17" t="str">
            <v>助教</v>
          </cell>
          <cell r="AH17">
            <v>1</v>
          </cell>
          <cell r="AI17" t="str">
            <v>開始</v>
          </cell>
          <cell r="AK17" t="str">
            <v>基盤研究(C)</v>
          </cell>
          <cell r="AL17" t="str">
            <v>H23. 4</v>
          </cell>
          <cell r="AM17" t="str">
            <v>H23. 9</v>
          </cell>
        </row>
        <row r="18">
          <cell r="A18">
            <v>1121330047</v>
          </cell>
          <cell r="B18" t="str">
            <v>(科研)イギリス経験論の展開と経済学方法論ー歴史的・理論的連関</v>
          </cell>
          <cell r="C18">
            <v>11302020</v>
          </cell>
          <cell r="D18" t="str">
            <v>客）千賀　重義（21-）</v>
          </cell>
          <cell r="E18" t="str">
            <v>H21. 4. 1</v>
          </cell>
          <cell r="G18" t="str">
            <v>H23年度</v>
          </cell>
          <cell r="H18" t="str">
            <v>(科研)イギリス経験論の展開と経済学方法論</v>
          </cell>
          <cell r="I18" t="str">
            <v>科学研究費補助金</v>
          </cell>
          <cell r="J18">
            <v>8160006</v>
          </cell>
          <cell r="K18" t="str">
            <v>大堀　陽子</v>
          </cell>
          <cell r="L18">
            <v>10320000</v>
          </cell>
          <cell r="M18" t="str">
            <v>研究推進課（22-）</v>
          </cell>
          <cell r="N18">
            <v>650000000</v>
          </cell>
          <cell r="O18" t="str">
            <v>（支出）科学研究費補助金</v>
          </cell>
          <cell r="P18">
            <v>1</v>
          </cell>
          <cell r="Q18" t="str">
            <v>直接経費</v>
          </cell>
          <cell r="R18">
            <v>3</v>
          </cell>
          <cell r="S18" t="str">
            <v>科研費</v>
          </cell>
          <cell r="T18">
            <v>1</v>
          </cell>
          <cell r="U18" t="str">
            <v>繰越有</v>
          </cell>
          <cell r="V18" t="str">
            <v>H23. 4. 1</v>
          </cell>
          <cell r="W18" t="str">
            <v>H24. 3.31</v>
          </cell>
          <cell r="X18">
            <v>850181</v>
          </cell>
          <cell r="Y18" t="str">
            <v>只腰　親和</v>
          </cell>
          <cell r="Z18">
            <v>10900000</v>
          </cell>
          <cell r="AA18" t="str">
            <v>研）学術院</v>
          </cell>
          <cell r="AB18" t="str">
            <v>国際総合科学部</v>
          </cell>
          <cell r="AC18" t="str">
            <v>教授</v>
          </cell>
          <cell r="AH18">
            <v>1</v>
          </cell>
          <cell r="AI18" t="str">
            <v>開始</v>
          </cell>
          <cell r="AK18" t="str">
            <v>基盤研究(B)　分担者（松山大学）　(只腰　親和,千賀　重義）</v>
          </cell>
          <cell r="AL18" t="str">
            <v>H23. 4</v>
          </cell>
          <cell r="AM18" t="str">
            <v>H23. 9</v>
          </cell>
        </row>
        <row r="19">
          <cell r="A19">
            <v>1122659150</v>
          </cell>
          <cell r="B19" t="str">
            <v>(科研)ＮＡＳＨ発症のリスクファクターとしての歯周病菌とその検出の意義</v>
          </cell>
          <cell r="C19">
            <v>11001190</v>
          </cell>
          <cell r="D19" t="str">
            <v>病附）中島　淳（20-）</v>
          </cell>
          <cell r="E19" t="str">
            <v>H20. 4. 1</v>
          </cell>
          <cell r="G19" t="str">
            <v>H23年度</v>
          </cell>
          <cell r="H19" t="str">
            <v>(科研)ＮＡＳＨ発症のリスクファクターとし</v>
          </cell>
          <cell r="I19" t="str">
            <v>科学研究費補助金</v>
          </cell>
          <cell r="J19">
            <v>8160006</v>
          </cell>
          <cell r="K19" t="str">
            <v>大堀　陽子</v>
          </cell>
          <cell r="L19">
            <v>10320000</v>
          </cell>
          <cell r="M19" t="str">
            <v>研究推進課（22-）</v>
          </cell>
          <cell r="N19">
            <v>650000000</v>
          </cell>
          <cell r="O19" t="str">
            <v>（支出）科学研究費補助金</v>
          </cell>
          <cell r="P19">
            <v>1</v>
          </cell>
          <cell r="Q19" t="str">
            <v>直接経費</v>
          </cell>
          <cell r="R19">
            <v>3</v>
          </cell>
          <cell r="S19" t="str">
            <v>科研費</v>
          </cell>
          <cell r="T19">
            <v>1</v>
          </cell>
          <cell r="U19" t="str">
            <v>繰越有</v>
          </cell>
          <cell r="V19" t="str">
            <v>H23. 4. 1</v>
          </cell>
          <cell r="W19" t="str">
            <v>H24. 3.31</v>
          </cell>
          <cell r="X19">
            <v>1020041</v>
          </cell>
          <cell r="Y19" t="str">
            <v>阿部　泰伸</v>
          </cell>
          <cell r="Z19">
            <v>10950000</v>
          </cell>
          <cell r="AA19" t="str">
            <v>研）学術院（福浦）</v>
          </cell>
          <cell r="AB19" t="str">
            <v>医学部</v>
          </cell>
          <cell r="AC19" t="str">
            <v>助教</v>
          </cell>
          <cell r="AH19">
            <v>1</v>
          </cell>
          <cell r="AI19" t="str">
            <v>開始</v>
          </cell>
          <cell r="AK19" t="str">
            <v>挑戦的萌芽研究</v>
          </cell>
          <cell r="AL19" t="str">
            <v>H23. 4</v>
          </cell>
          <cell r="AM19" t="str">
            <v>H23. 9</v>
          </cell>
        </row>
        <row r="20">
          <cell r="A20">
            <v>1123592224</v>
          </cell>
          <cell r="B20" t="str">
            <v>(科基)変形性関節症の新しい関節マーカーの開発</v>
          </cell>
          <cell r="C20">
            <v>10952180</v>
          </cell>
          <cell r="D20" t="str">
            <v>研）齋藤　知行(19-)</v>
          </cell>
          <cell r="E20" t="str">
            <v>H19. 4. 1</v>
          </cell>
          <cell r="G20" t="str">
            <v>H23年度</v>
          </cell>
          <cell r="H20" t="str">
            <v>(科基)変形性関節症の新しい関節マーカーの</v>
          </cell>
          <cell r="I20" t="str">
            <v>科研費(基金分)</v>
          </cell>
          <cell r="J20">
            <v>8160006</v>
          </cell>
          <cell r="K20" t="str">
            <v>大堀　陽子</v>
          </cell>
          <cell r="L20">
            <v>10320000</v>
          </cell>
          <cell r="M20" t="str">
            <v>研究推進課（22-）</v>
          </cell>
          <cell r="N20">
            <v>652000000</v>
          </cell>
          <cell r="O20" t="str">
            <v>（支出）学術研究助成基金助成金(科基)</v>
          </cell>
          <cell r="P20">
            <v>1</v>
          </cell>
          <cell r="Q20" t="str">
            <v>直接経費</v>
          </cell>
          <cell r="R20">
            <v>3</v>
          </cell>
          <cell r="S20" t="str">
            <v>科研費</v>
          </cell>
          <cell r="T20">
            <v>1</v>
          </cell>
          <cell r="U20" t="str">
            <v>繰越有</v>
          </cell>
          <cell r="V20" t="str">
            <v>H23. 4.28</v>
          </cell>
          <cell r="W20" t="str">
            <v>H26. 3.31</v>
          </cell>
          <cell r="X20">
            <v>931336</v>
          </cell>
          <cell r="Y20" t="str">
            <v>斎藤　知行</v>
          </cell>
          <cell r="Z20">
            <v>10950000</v>
          </cell>
          <cell r="AA20" t="str">
            <v>研）学術院（福浦）</v>
          </cell>
          <cell r="AB20" t="str">
            <v>医学部</v>
          </cell>
          <cell r="AC20" t="str">
            <v>教授</v>
          </cell>
          <cell r="AH20">
            <v>1</v>
          </cell>
          <cell r="AI20" t="str">
            <v>開始</v>
          </cell>
          <cell r="AK20" t="str">
            <v>基盤研究(C)(基金)</v>
          </cell>
          <cell r="AL20" t="str">
            <v>H23. 4</v>
          </cell>
          <cell r="AM20" t="str">
            <v>H23. 9</v>
          </cell>
        </row>
        <row r="21">
          <cell r="A21">
            <v>1122591549</v>
          </cell>
          <cell r="B21" t="str">
            <v>(科研)オーダーメイド医療を目指した大動脈瘤発生に関する弾性繊維形成異常の研究</v>
          </cell>
          <cell r="C21">
            <v>11005035</v>
          </cell>
          <cell r="D21" t="str">
            <v>病）内田　敬二</v>
          </cell>
          <cell r="E21" t="str">
            <v>H16. 4. 1</v>
          </cell>
          <cell r="G21" t="str">
            <v>H23年度</v>
          </cell>
          <cell r="H21" t="str">
            <v>(科研)オーダーメイド医療を目指した大動脈</v>
          </cell>
          <cell r="I21" t="str">
            <v>科学研究費補助金</v>
          </cell>
          <cell r="J21">
            <v>8160006</v>
          </cell>
          <cell r="K21" t="str">
            <v>大堀　陽子</v>
          </cell>
          <cell r="L21">
            <v>10320000</v>
          </cell>
          <cell r="M21" t="str">
            <v>研究推進課（22-）</v>
          </cell>
          <cell r="N21">
            <v>650000000</v>
          </cell>
          <cell r="O21" t="str">
            <v>（支出）科学研究費補助金</v>
          </cell>
          <cell r="P21">
            <v>1</v>
          </cell>
          <cell r="Q21" t="str">
            <v>直接経費</v>
          </cell>
          <cell r="R21">
            <v>3</v>
          </cell>
          <cell r="S21" t="str">
            <v>科研費</v>
          </cell>
          <cell r="T21">
            <v>1</v>
          </cell>
          <cell r="U21" t="str">
            <v>繰越有</v>
          </cell>
          <cell r="V21" t="str">
            <v>H23. 4. 1</v>
          </cell>
          <cell r="W21" t="str">
            <v>H24. 3.31</v>
          </cell>
          <cell r="X21">
            <v>1020076</v>
          </cell>
          <cell r="Y21" t="str">
            <v>鈴木　伸一</v>
          </cell>
          <cell r="Z21">
            <v>10950000</v>
          </cell>
          <cell r="AA21" t="str">
            <v>研）学術院（福浦）</v>
          </cell>
          <cell r="AB21" t="str">
            <v>医学部</v>
          </cell>
          <cell r="AC21" t="str">
            <v>准教授</v>
          </cell>
          <cell r="AH21">
            <v>1</v>
          </cell>
          <cell r="AI21" t="str">
            <v>開始</v>
          </cell>
          <cell r="AK21" t="str">
            <v>基盤研究(C)</v>
          </cell>
          <cell r="AL21" t="str">
            <v>H23. 4</v>
          </cell>
          <cell r="AM21" t="str">
            <v>H23. 9</v>
          </cell>
        </row>
        <row r="22">
          <cell r="A22">
            <v>1123790342</v>
          </cell>
          <cell r="B22" t="str">
            <v>(科基)神経幹細胞の分裂モード制御における細胞極性制御因子の機能解析</v>
          </cell>
          <cell r="C22">
            <v>10952254</v>
          </cell>
          <cell r="D22" t="str">
            <v>研）廣瀬　智威(19-)</v>
          </cell>
          <cell r="E22" t="str">
            <v>H19. 4. 1</v>
          </cell>
          <cell r="G22" t="str">
            <v>H23年度</v>
          </cell>
          <cell r="H22" t="str">
            <v>(科基)神経幹細胞の分裂モード制御における</v>
          </cell>
          <cell r="I22" t="str">
            <v>科研費(基金分)</v>
          </cell>
          <cell r="J22">
            <v>8160006</v>
          </cell>
          <cell r="K22" t="str">
            <v>大堀　陽子</v>
          </cell>
          <cell r="L22">
            <v>10320000</v>
          </cell>
          <cell r="M22" t="str">
            <v>研究推進課（22-）</v>
          </cell>
          <cell r="N22">
            <v>652000000</v>
          </cell>
          <cell r="O22" t="str">
            <v>（支出）学術研究助成基金助成金(科基)</v>
          </cell>
          <cell r="P22">
            <v>1</v>
          </cell>
          <cell r="Q22" t="str">
            <v>直接経費</v>
          </cell>
          <cell r="R22">
            <v>3</v>
          </cell>
          <cell r="S22" t="str">
            <v>科研費</v>
          </cell>
          <cell r="T22">
            <v>1</v>
          </cell>
          <cell r="U22" t="str">
            <v>繰越有</v>
          </cell>
          <cell r="V22" t="str">
            <v>H23. 4.28</v>
          </cell>
          <cell r="W22" t="str">
            <v>H25. 3.31</v>
          </cell>
          <cell r="X22">
            <v>7160045</v>
          </cell>
          <cell r="Y22" t="str">
            <v>廣瀬　智威</v>
          </cell>
          <cell r="Z22">
            <v>10950000</v>
          </cell>
          <cell r="AA22" t="str">
            <v>研）学術院（福浦）</v>
          </cell>
          <cell r="AB22" t="str">
            <v>医学部</v>
          </cell>
          <cell r="AC22" t="str">
            <v>助教</v>
          </cell>
          <cell r="AH22">
            <v>1</v>
          </cell>
          <cell r="AI22" t="str">
            <v>開始</v>
          </cell>
          <cell r="AK22" t="str">
            <v>若手研究(B)(基金)</v>
          </cell>
          <cell r="AL22" t="str">
            <v>H23. 4</v>
          </cell>
          <cell r="AM22" t="str">
            <v>H23. 9</v>
          </cell>
        </row>
        <row r="23">
          <cell r="A23">
            <v>1123592931</v>
          </cell>
          <cell r="B23" t="str">
            <v>(科基)口腔癌の化学療法における口内炎に対するG-CSF含喇製剤の有用性に関する検討</v>
          </cell>
          <cell r="C23">
            <v>11005312</v>
          </cell>
          <cell r="D23" t="str">
            <v>病）綿貫　圭（23-）</v>
          </cell>
          <cell r="E23" t="str">
            <v>H23. 4. 1</v>
          </cell>
          <cell r="G23" t="str">
            <v>H23年度</v>
          </cell>
          <cell r="H23" t="str">
            <v>(科基)口腔癌の化学療法における口内炎に対</v>
          </cell>
          <cell r="I23" t="str">
            <v>科研費(基金分)</v>
          </cell>
          <cell r="J23">
            <v>8160006</v>
          </cell>
          <cell r="K23" t="str">
            <v>大堀　陽子</v>
          </cell>
          <cell r="L23">
            <v>10320000</v>
          </cell>
          <cell r="M23" t="str">
            <v>研究推進課（22-）</v>
          </cell>
          <cell r="N23">
            <v>652000000</v>
          </cell>
          <cell r="O23" t="str">
            <v>（支出）学術研究助成基金助成金(科基)</v>
          </cell>
          <cell r="P23">
            <v>1</v>
          </cell>
          <cell r="Q23" t="str">
            <v>直接経費</v>
          </cell>
          <cell r="R23">
            <v>3</v>
          </cell>
          <cell r="S23" t="str">
            <v>科研費</v>
          </cell>
          <cell r="T23">
            <v>1</v>
          </cell>
          <cell r="U23" t="str">
            <v>繰越有</v>
          </cell>
          <cell r="V23" t="str">
            <v>H23. 4.28</v>
          </cell>
          <cell r="W23" t="str">
            <v>H26. 3.31</v>
          </cell>
          <cell r="X23">
            <v>1050008</v>
          </cell>
          <cell r="Y23" t="str">
            <v>渡貫　圭</v>
          </cell>
          <cell r="Z23">
            <v>30400000</v>
          </cell>
          <cell r="AA23" t="str">
            <v>セ）センター</v>
          </cell>
          <cell r="AB23" t="str">
            <v>センター病院</v>
          </cell>
          <cell r="AC23" t="str">
            <v>助教</v>
          </cell>
          <cell r="AH23">
            <v>1</v>
          </cell>
          <cell r="AI23" t="str">
            <v>開始</v>
          </cell>
          <cell r="AK23" t="str">
            <v>基盤研究(C)(基金)</v>
          </cell>
          <cell r="AL23" t="str">
            <v>H23. 4</v>
          </cell>
          <cell r="AM23" t="str">
            <v>H23. 9</v>
          </cell>
        </row>
        <row r="24">
          <cell r="A24">
            <v>1123660071</v>
          </cell>
          <cell r="B24" t="str">
            <v>(科基)高機能自閉症児の母親のソーシャルサポート及び理解向上のための支援ガイドの検討</v>
          </cell>
          <cell r="C24">
            <v>10953041</v>
          </cell>
          <cell r="D24" t="str">
            <v>研）藤田　千春（20-）</v>
          </cell>
          <cell r="E24" t="str">
            <v>H20. 4. 1</v>
          </cell>
          <cell r="G24" t="str">
            <v>H23年度</v>
          </cell>
          <cell r="H24" t="str">
            <v>(科基)高機能自閉症児の母親のソーシャルサ</v>
          </cell>
          <cell r="I24" t="str">
            <v>科研費(基金分)</v>
          </cell>
          <cell r="J24">
            <v>8160006</v>
          </cell>
          <cell r="K24" t="str">
            <v>大堀　陽子</v>
          </cell>
          <cell r="L24">
            <v>10320000</v>
          </cell>
          <cell r="M24" t="str">
            <v>研究推進課（22-）</v>
          </cell>
          <cell r="N24">
            <v>652000000</v>
          </cell>
          <cell r="O24" t="str">
            <v>（支出）学術研究助成基金助成金(科基)</v>
          </cell>
          <cell r="P24">
            <v>1</v>
          </cell>
          <cell r="Q24" t="str">
            <v>直接経費</v>
          </cell>
          <cell r="R24">
            <v>3</v>
          </cell>
          <cell r="S24" t="str">
            <v>科研費</v>
          </cell>
          <cell r="T24">
            <v>1</v>
          </cell>
          <cell r="U24" t="str">
            <v>繰越有</v>
          </cell>
          <cell r="V24" t="str">
            <v>H23. 4.28</v>
          </cell>
          <cell r="W24" t="str">
            <v>H26. 3.31</v>
          </cell>
          <cell r="X24">
            <v>1080567</v>
          </cell>
          <cell r="Y24" t="str">
            <v>藤田　千春</v>
          </cell>
          <cell r="Z24">
            <v>10950000</v>
          </cell>
          <cell r="AA24" t="str">
            <v>研）学術院（福浦）</v>
          </cell>
          <cell r="AB24" t="str">
            <v>医学部</v>
          </cell>
          <cell r="AC24" t="str">
            <v>助教</v>
          </cell>
          <cell r="AH24">
            <v>1</v>
          </cell>
          <cell r="AI24" t="str">
            <v>開始</v>
          </cell>
          <cell r="AK24" t="str">
            <v>挑戦的萌芽研究(基金)</v>
          </cell>
          <cell r="AL24" t="str">
            <v>H23. 4</v>
          </cell>
          <cell r="AM24" t="str">
            <v>H23. 9</v>
          </cell>
        </row>
        <row r="25">
          <cell r="A25">
            <v>1123591545</v>
          </cell>
          <cell r="B25" t="str">
            <v>(科基)プロテオーム法を用いた小児期炎症性疾患の発症病因に関する網羅的解析</v>
          </cell>
          <cell r="C25">
            <v>11005231</v>
          </cell>
          <cell r="D25" t="str">
            <v>病）森　雅亮（20-）</v>
          </cell>
          <cell r="E25" t="str">
            <v>H20. 4. 1</v>
          </cell>
          <cell r="G25" t="str">
            <v>H23年度</v>
          </cell>
          <cell r="H25" t="str">
            <v>(科基)プロテオーム法を用いた小児期炎症性</v>
          </cell>
          <cell r="I25" t="str">
            <v>科研費(基金分)</v>
          </cell>
          <cell r="J25">
            <v>8160006</v>
          </cell>
          <cell r="K25" t="str">
            <v>大堀　陽子</v>
          </cell>
          <cell r="L25">
            <v>10320000</v>
          </cell>
          <cell r="M25" t="str">
            <v>研究推進課（22-）</v>
          </cell>
          <cell r="N25">
            <v>652000000</v>
          </cell>
          <cell r="O25" t="str">
            <v>（支出）学術研究助成基金助成金(科基)</v>
          </cell>
          <cell r="P25">
            <v>1</v>
          </cell>
          <cell r="Q25" t="str">
            <v>直接経費</v>
          </cell>
          <cell r="R25">
            <v>3</v>
          </cell>
          <cell r="S25" t="str">
            <v>科研費</v>
          </cell>
          <cell r="T25">
            <v>1</v>
          </cell>
          <cell r="U25" t="str">
            <v>繰越有</v>
          </cell>
          <cell r="V25" t="str">
            <v>H23. 4.28</v>
          </cell>
          <cell r="W25" t="str">
            <v>H26. 3.31</v>
          </cell>
          <cell r="X25">
            <v>980148</v>
          </cell>
          <cell r="Y25" t="str">
            <v>森　雅亮</v>
          </cell>
          <cell r="Z25">
            <v>30400000</v>
          </cell>
          <cell r="AA25" t="str">
            <v>セ）センター</v>
          </cell>
          <cell r="AB25" t="str">
            <v>センター病院</v>
          </cell>
          <cell r="AC25" t="str">
            <v>准教授</v>
          </cell>
          <cell r="AH25">
            <v>1</v>
          </cell>
          <cell r="AI25" t="str">
            <v>開始</v>
          </cell>
          <cell r="AK25" t="str">
            <v>基盤研究(C)(基金)</v>
          </cell>
          <cell r="AL25" t="str">
            <v>H23. 4</v>
          </cell>
          <cell r="AM25" t="str">
            <v>H23. 9</v>
          </cell>
        </row>
        <row r="26">
          <cell r="A26">
            <v>1121530538</v>
          </cell>
          <cell r="B26" t="str">
            <v>（科研）日本式バースセンターに関するシステム開発研究－病院内潜在助産師の人的活用</v>
          </cell>
          <cell r="C26">
            <v>10953044</v>
          </cell>
          <cell r="D26" t="str">
            <v>研）臼井　雅美（21-）</v>
          </cell>
          <cell r="E26" t="str">
            <v>H21. 4. 1</v>
          </cell>
          <cell r="G26" t="str">
            <v>H23年度</v>
          </cell>
          <cell r="H26" t="str">
            <v>（科研）日本式バースセンターに関するシス</v>
          </cell>
          <cell r="I26" t="str">
            <v>科学研究費補助金</v>
          </cell>
          <cell r="J26">
            <v>8160006</v>
          </cell>
          <cell r="K26" t="str">
            <v>大堀　陽子</v>
          </cell>
          <cell r="L26">
            <v>10320000</v>
          </cell>
          <cell r="M26" t="str">
            <v>研究推進課（22-）</v>
          </cell>
          <cell r="N26">
            <v>650000000</v>
          </cell>
          <cell r="O26" t="str">
            <v>（支出）科学研究費補助金</v>
          </cell>
          <cell r="P26">
            <v>1</v>
          </cell>
          <cell r="Q26" t="str">
            <v>直接経費</v>
          </cell>
          <cell r="R26">
            <v>3</v>
          </cell>
          <cell r="S26" t="str">
            <v>科研費</v>
          </cell>
          <cell r="T26">
            <v>1</v>
          </cell>
          <cell r="U26" t="str">
            <v>繰越有</v>
          </cell>
          <cell r="V26" t="str">
            <v>H23. 4. 1</v>
          </cell>
          <cell r="W26" t="str">
            <v>H24. 3.31</v>
          </cell>
          <cell r="X26">
            <v>1060533</v>
          </cell>
          <cell r="Y26" t="str">
            <v>勝川　由美</v>
          </cell>
          <cell r="Z26">
            <v>10950000</v>
          </cell>
          <cell r="AA26" t="str">
            <v>研）学術院（福浦）</v>
          </cell>
          <cell r="AB26" t="str">
            <v>医学部</v>
          </cell>
          <cell r="AC26" t="str">
            <v>助教</v>
          </cell>
          <cell r="AH26">
            <v>1</v>
          </cell>
          <cell r="AI26" t="str">
            <v>開始</v>
          </cell>
          <cell r="AK26" t="str">
            <v>基盤研究(C)</v>
          </cell>
          <cell r="AL26" t="str">
            <v>H23. 4</v>
          </cell>
          <cell r="AM26" t="str">
            <v>H23. 9</v>
          </cell>
        </row>
        <row r="27">
          <cell r="A27">
            <v>1121791374</v>
          </cell>
          <cell r="B27" t="str">
            <v>(科研)膜貫通タンパクを用いた神経分化に関わる細胞内シグナルの制御と応用</v>
          </cell>
          <cell r="C27">
            <v>11351056</v>
          </cell>
          <cell r="D27" t="str">
            <v>客）久保　篤彦（21-）</v>
          </cell>
          <cell r="E27" t="str">
            <v>H21. 4. 1</v>
          </cell>
          <cell r="G27" t="str">
            <v>H23年度</v>
          </cell>
          <cell r="H27" t="str">
            <v>(科研)膜貫通タンパクを用いた神経分化に関</v>
          </cell>
          <cell r="I27" t="str">
            <v>科学研究費補助金</v>
          </cell>
          <cell r="J27">
            <v>8160006</v>
          </cell>
          <cell r="K27" t="str">
            <v>大堀　陽子</v>
          </cell>
          <cell r="L27">
            <v>10320000</v>
          </cell>
          <cell r="M27" t="str">
            <v>研究推進課（22-）</v>
          </cell>
          <cell r="N27">
            <v>650000000</v>
          </cell>
          <cell r="O27" t="str">
            <v>（支出）科学研究費補助金</v>
          </cell>
          <cell r="P27">
            <v>1</v>
          </cell>
          <cell r="Q27" t="str">
            <v>直接経費</v>
          </cell>
          <cell r="R27">
            <v>3</v>
          </cell>
          <cell r="S27" t="str">
            <v>科研費</v>
          </cell>
          <cell r="T27">
            <v>1</v>
          </cell>
          <cell r="U27" t="str">
            <v>繰越有</v>
          </cell>
          <cell r="V27" t="str">
            <v>H23. 4. 1</v>
          </cell>
          <cell r="W27" t="str">
            <v>H24. 3.31</v>
          </cell>
          <cell r="X27">
            <v>5160039</v>
          </cell>
          <cell r="Y27" t="str">
            <v>久保　篤彦</v>
          </cell>
          <cell r="Z27">
            <v>11350000</v>
          </cell>
          <cell r="AA27" t="str">
            <v>客)客員教員等(福浦)(19-)</v>
          </cell>
          <cell r="AB27" t="str">
            <v>医学部</v>
          </cell>
          <cell r="AC27" t="str">
            <v>客員研究員</v>
          </cell>
          <cell r="AH27">
            <v>1</v>
          </cell>
          <cell r="AI27" t="str">
            <v>開始</v>
          </cell>
          <cell r="AK27" t="str">
            <v>若手研究(B)</v>
          </cell>
          <cell r="AL27" t="str">
            <v>H23. 4</v>
          </cell>
          <cell r="AM27" t="str">
            <v>H23. 9</v>
          </cell>
        </row>
        <row r="28">
          <cell r="A28">
            <v>1122590913</v>
          </cell>
          <cell r="B28" t="str">
            <v>（科研）胚性肝細胞由来の腎遠位尿細管蛋白質リン酸化酵素の発現調節と機能についての検討</v>
          </cell>
          <cell r="C28">
            <v>10952212</v>
          </cell>
          <cell r="D28" t="str">
            <v>研）田村　功一(19-)</v>
          </cell>
          <cell r="E28" t="str">
            <v>H19. 4. 1</v>
          </cell>
          <cell r="G28" t="str">
            <v>H23年度</v>
          </cell>
          <cell r="H28" t="str">
            <v>（科研）胚性肝細胞由来の腎遠位尿細管蛋白</v>
          </cell>
          <cell r="I28" t="str">
            <v>科学研究費補助金</v>
          </cell>
          <cell r="J28">
            <v>8160006</v>
          </cell>
          <cell r="K28" t="str">
            <v>大堀　陽子</v>
          </cell>
          <cell r="L28">
            <v>10320000</v>
          </cell>
          <cell r="M28" t="str">
            <v>研究推進課（22-）</v>
          </cell>
          <cell r="N28">
            <v>650000000</v>
          </cell>
          <cell r="O28" t="str">
            <v>（支出）科学研究費補助金</v>
          </cell>
          <cell r="P28">
            <v>1</v>
          </cell>
          <cell r="Q28" t="str">
            <v>直接経費</v>
          </cell>
          <cell r="R28">
            <v>3</v>
          </cell>
          <cell r="S28" t="str">
            <v>科研費</v>
          </cell>
          <cell r="T28">
            <v>1</v>
          </cell>
          <cell r="U28" t="str">
            <v>繰越有</v>
          </cell>
          <cell r="V28" t="str">
            <v>H23. 4. 1</v>
          </cell>
          <cell r="W28" t="str">
            <v>H24. 3.31</v>
          </cell>
          <cell r="X28">
            <v>7804455</v>
          </cell>
          <cell r="Y28" t="str">
            <v>金岡　知彦</v>
          </cell>
          <cell r="Z28">
            <v>11000000</v>
          </cell>
          <cell r="AA28" t="str">
            <v>病）学術院（病院）</v>
          </cell>
          <cell r="AB28" t="str">
            <v>附属病院</v>
          </cell>
          <cell r="AC28" t="str">
            <v>指導診療医</v>
          </cell>
          <cell r="AH28">
            <v>1</v>
          </cell>
          <cell r="AI28" t="str">
            <v>開始</v>
          </cell>
          <cell r="AK28" t="str">
            <v>基盤研究(C)</v>
          </cell>
          <cell r="AL28" t="str">
            <v>H23. 4</v>
          </cell>
          <cell r="AM28" t="str">
            <v>H23. 9</v>
          </cell>
        </row>
        <row r="29">
          <cell r="A29">
            <v>1123550230</v>
          </cell>
          <cell r="B29" t="str">
            <v>(科基)固体電解層の開発を目指した新領域の柔粘性結晶の研究</v>
          </cell>
          <cell r="C29">
            <v>10901094</v>
          </cell>
          <cell r="D29" t="str">
            <v>研）本多　尚</v>
          </cell>
          <cell r="E29" t="str">
            <v>H16. 4. 1</v>
          </cell>
          <cell r="G29" t="str">
            <v>H23年度</v>
          </cell>
          <cell r="H29" t="str">
            <v>(科基)固体電解層の開発を目指した新領域の</v>
          </cell>
          <cell r="I29" t="str">
            <v>科研費(基金分)</v>
          </cell>
          <cell r="J29">
            <v>8160006</v>
          </cell>
          <cell r="K29" t="str">
            <v>大堀　陽子</v>
          </cell>
          <cell r="L29">
            <v>10320000</v>
          </cell>
          <cell r="M29" t="str">
            <v>研究推進課（22-）</v>
          </cell>
          <cell r="N29">
            <v>652000000</v>
          </cell>
          <cell r="O29" t="str">
            <v>（支出）学術研究助成基金助成金(科基)</v>
          </cell>
          <cell r="P29">
            <v>1</v>
          </cell>
          <cell r="Q29" t="str">
            <v>直接経費</v>
          </cell>
          <cell r="R29">
            <v>3</v>
          </cell>
          <cell r="S29" t="str">
            <v>科研費</v>
          </cell>
          <cell r="T29">
            <v>1</v>
          </cell>
          <cell r="U29" t="str">
            <v>繰越有</v>
          </cell>
          <cell r="V29" t="str">
            <v>H23. 4.28</v>
          </cell>
          <cell r="W29" t="str">
            <v>H27. 3.31</v>
          </cell>
          <cell r="X29">
            <v>970057</v>
          </cell>
          <cell r="Y29" t="str">
            <v>本多　尚</v>
          </cell>
          <cell r="Z29">
            <v>10900000</v>
          </cell>
          <cell r="AA29" t="str">
            <v>研）学術院</v>
          </cell>
          <cell r="AB29" t="str">
            <v>国際総合科学部(八景）</v>
          </cell>
          <cell r="AC29" t="str">
            <v>准教授</v>
          </cell>
          <cell r="AH29">
            <v>1</v>
          </cell>
          <cell r="AI29" t="str">
            <v>開始</v>
          </cell>
          <cell r="AK29" t="str">
            <v>基盤研究(C)(基金)</v>
          </cell>
          <cell r="AL29" t="str">
            <v>H23. 4</v>
          </cell>
          <cell r="AM29" t="str">
            <v>H23. 9</v>
          </cell>
        </row>
        <row r="30">
          <cell r="A30">
            <v>1123592976</v>
          </cell>
          <cell r="B30" t="str">
            <v>(科基)発現遺伝子に基づく組織の悪性度と患者免疫能評価を組み合わせた口腔癌の予後診断法</v>
          </cell>
          <cell r="C30">
            <v>10952359</v>
          </cell>
          <cell r="D30" t="str">
            <v>研）光藤　健司（21-）</v>
          </cell>
          <cell r="E30" t="str">
            <v>H21. 4. 1</v>
          </cell>
          <cell r="G30" t="str">
            <v>H23年度</v>
          </cell>
          <cell r="H30" t="str">
            <v>(科基)発現遺伝子に基づく組織の悪性度と患</v>
          </cell>
          <cell r="I30" t="str">
            <v>科研費(基金分)</v>
          </cell>
          <cell r="J30">
            <v>8160006</v>
          </cell>
          <cell r="K30" t="str">
            <v>大堀　陽子</v>
          </cell>
          <cell r="L30">
            <v>10320000</v>
          </cell>
          <cell r="M30" t="str">
            <v>研究推進課（22-）</v>
          </cell>
          <cell r="N30">
            <v>652000000</v>
          </cell>
          <cell r="O30" t="str">
            <v>（支出）学術研究助成基金助成金(科基)</v>
          </cell>
          <cell r="P30">
            <v>1</v>
          </cell>
          <cell r="Q30" t="str">
            <v>直接経費</v>
          </cell>
          <cell r="R30">
            <v>3</v>
          </cell>
          <cell r="S30" t="str">
            <v>科研費</v>
          </cell>
          <cell r="T30">
            <v>1</v>
          </cell>
          <cell r="U30" t="str">
            <v>繰越有</v>
          </cell>
          <cell r="V30" t="str">
            <v>H23. 4.28</v>
          </cell>
          <cell r="W30" t="str">
            <v>H26. 3.31</v>
          </cell>
          <cell r="X30">
            <v>1060507</v>
          </cell>
          <cell r="Y30" t="str">
            <v>藤内　祝</v>
          </cell>
          <cell r="Z30">
            <v>10950000</v>
          </cell>
          <cell r="AA30" t="str">
            <v>研）学術院（福浦）</v>
          </cell>
          <cell r="AB30" t="str">
            <v>医学部</v>
          </cell>
          <cell r="AC30" t="str">
            <v>教授</v>
          </cell>
          <cell r="AH30">
            <v>1</v>
          </cell>
          <cell r="AI30" t="str">
            <v>開始</v>
          </cell>
          <cell r="AK30" t="str">
            <v>基盤研究(C)(基金）　分担者(朝日大学）</v>
          </cell>
          <cell r="AL30" t="str">
            <v>H23. 4</v>
          </cell>
          <cell r="AM30" t="str">
            <v>H23. 9</v>
          </cell>
        </row>
        <row r="31">
          <cell r="A31">
            <v>1123791651</v>
          </cell>
          <cell r="B31" t="str">
            <v>(科基)新規磁性体を用いた温熱化学療法の開発</v>
          </cell>
          <cell r="C31">
            <v>11351096</v>
          </cell>
          <cell r="D31" t="str">
            <v>客）福村　英信（23-）</v>
          </cell>
          <cell r="E31" t="str">
            <v>H23. 4. 1</v>
          </cell>
          <cell r="G31" t="str">
            <v>H23年度</v>
          </cell>
          <cell r="H31" t="str">
            <v>(科基)新規磁性体を用いた温熱化学療法の開</v>
          </cell>
          <cell r="I31" t="str">
            <v>科研費(基金分)</v>
          </cell>
          <cell r="J31">
            <v>8160006</v>
          </cell>
          <cell r="K31" t="str">
            <v>大堀　陽子</v>
          </cell>
          <cell r="L31">
            <v>10320000</v>
          </cell>
          <cell r="M31" t="str">
            <v>研究推進課（22-）</v>
          </cell>
          <cell r="N31">
            <v>652000000</v>
          </cell>
          <cell r="O31" t="str">
            <v>（支出）学術研究助成基金助成金(科基)</v>
          </cell>
          <cell r="P31">
            <v>1</v>
          </cell>
          <cell r="Q31" t="str">
            <v>直接経費</v>
          </cell>
          <cell r="R31">
            <v>3</v>
          </cell>
          <cell r="S31" t="str">
            <v>科研費</v>
          </cell>
          <cell r="T31">
            <v>1</v>
          </cell>
          <cell r="U31" t="str">
            <v>繰越有</v>
          </cell>
          <cell r="V31" t="str">
            <v>H23. 4.28</v>
          </cell>
          <cell r="W31" t="str">
            <v>H25. 3.31</v>
          </cell>
          <cell r="X31">
            <v>5160074</v>
          </cell>
          <cell r="Y31" t="str">
            <v>福村　英信</v>
          </cell>
          <cell r="Z31">
            <v>11350000</v>
          </cell>
          <cell r="AA31" t="str">
            <v>客)客員教員等(福浦)(19-)</v>
          </cell>
          <cell r="AB31" t="str">
            <v>医学部</v>
          </cell>
          <cell r="AC31" t="str">
            <v>共同研究員</v>
          </cell>
          <cell r="AH31">
            <v>1</v>
          </cell>
          <cell r="AI31" t="str">
            <v>開始</v>
          </cell>
          <cell r="AK31" t="str">
            <v>若手研究(Ｂ)(基金)</v>
          </cell>
          <cell r="AL31" t="str">
            <v>H23. 4</v>
          </cell>
          <cell r="AM31" t="str">
            <v>H23. 9</v>
          </cell>
        </row>
        <row r="32">
          <cell r="A32">
            <v>1122591549</v>
          </cell>
          <cell r="B32" t="str">
            <v>(科研)オーダーメイド医療を目指した大動脈瘤発生に関する弾性繊維形成異常の研究</v>
          </cell>
          <cell r="C32">
            <v>10952264</v>
          </cell>
          <cell r="D32" t="str">
            <v>研）益田　宗孝(19-)</v>
          </cell>
          <cell r="E32" t="str">
            <v>H19. 4. 1</v>
          </cell>
          <cell r="G32" t="str">
            <v>H23年度</v>
          </cell>
          <cell r="H32" t="str">
            <v>(科研)オーダーメイド医療を目指した大動脈</v>
          </cell>
          <cell r="I32" t="str">
            <v>科学研究費補助金</v>
          </cell>
          <cell r="J32">
            <v>8160006</v>
          </cell>
          <cell r="K32" t="str">
            <v>大堀　陽子</v>
          </cell>
          <cell r="L32">
            <v>10320000</v>
          </cell>
          <cell r="M32" t="str">
            <v>研究推進課（22-）</v>
          </cell>
          <cell r="N32">
            <v>650000000</v>
          </cell>
          <cell r="O32" t="str">
            <v>（支出）科学研究費補助金</v>
          </cell>
          <cell r="P32">
            <v>1</v>
          </cell>
          <cell r="Q32" t="str">
            <v>直接経費</v>
          </cell>
          <cell r="R32">
            <v>3</v>
          </cell>
          <cell r="S32" t="str">
            <v>科研費</v>
          </cell>
          <cell r="T32">
            <v>1</v>
          </cell>
          <cell r="U32" t="str">
            <v>繰越有</v>
          </cell>
          <cell r="V32" t="str">
            <v>H23. 4. 1</v>
          </cell>
          <cell r="W32" t="str">
            <v>H24. 3.31</v>
          </cell>
          <cell r="X32">
            <v>1020076</v>
          </cell>
          <cell r="Y32" t="str">
            <v>鈴木　伸一</v>
          </cell>
          <cell r="Z32">
            <v>10950000</v>
          </cell>
          <cell r="AA32" t="str">
            <v>研）学術院（福浦）</v>
          </cell>
          <cell r="AB32" t="str">
            <v>医学部</v>
          </cell>
          <cell r="AC32" t="str">
            <v>准教授</v>
          </cell>
          <cell r="AH32">
            <v>1</v>
          </cell>
          <cell r="AI32" t="str">
            <v>開始</v>
          </cell>
          <cell r="AK32" t="str">
            <v>基盤研究(C)</v>
          </cell>
          <cell r="AL32" t="str">
            <v>H23. 4</v>
          </cell>
          <cell r="AM32" t="str">
            <v>H23. 9</v>
          </cell>
        </row>
        <row r="33">
          <cell r="A33">
            <v>1123591721</v>
          </cell>
          <cell r="B33" t="str">
            <v>(科基)病院内の自殺事故の予防プログラムの開発研究</v>
          </cell>
          <cell r="C33">
            <v>11001018</v>
          </cell>
          <cell r="D33" t="str">
            <v>病附）加藤　大慈</v>
          </cell>
          <cell r="E33" t="str">
            <v>H16. 4. 1</v>
          </cell>
          <cell r="G33" t="str">
            <v>H23年度</v>
          </cell>
          <cell r="H33" t="str">
            <v>(科基)病院内の自殺事故の予防プログラムの</v>
          </cell>
          <cell r="I33" t="str">
            <v>科研費(基金分)</v>
          </cell>
          <cell r="J33">
            <v>8160006</v>
          </cell>
          <cell r="K33" t="str">
            <v>大堀　陽子</v>
          </cell>
          <cell r="L33">
            <v>10320000</v>
          </cell>
          <cell r="M33" t="str">
            <v>研究推進課（22-）</v>
          </cell>
          <cell r="N33">
            <v>652000000</v>
          </cell>
          <cell r="O33" t="str">
            <v>（支出）学術研究助成基金助成金(科基)</v>
          </cell>
          <cell r="P33">
            <v>1</v>
          </cell>
          <cell r="Q33" t="str">
            <v>直接経費</v>
          </cell>
          <cell r="R33">
            <v>3</v>
          </cell>
          <cell r="S33" t="str">
            <v>科研費</v>
          </cell>
          <cell r="T33">
            <v>1</v>
          </cell>
          <cell r="U33" t="str">
            <v>繰越有</v>
          </cell>
          <cell r="V33" t="str">
            <v>H23. 4.28</v>
          </cell>
          <cell r="W33" t="str">
            <v>H26. 3.31</v>
          </cell>
          <cell r="X33">
            <v>990048</v>
          </cell>
          <cell r="Y33" t="str">
            <v>河西　千秋</v>
          </cell>
          <cell r="Z33">
            <v>10950000</v>
          </cell>
          <cell r="AA33" t="str">
            <v>研）学術院（福浦）</v>
          </cell>
          <cell r="AB33" t="str">
            <v>医学部</v>
          </cell>
          <cell r="AC33" t="str">
            <v>准教授</v>
          </cell>
          <cell r="AH33">
            <v>1</v>
          </cell>
          <cell r="AI33" t="str">
            <v>開始</v>
          </cell>
          <cell r="AK33" t="str">
            <v>基盤研究(C)(基金)</v>
          </cell>
          <cell r="AL33" t="str">
            <v>H23. 4</v>
          </cell>
          <cell r="AM33" t="str">
            <v>H23. 9</v>
          </cell>
        </row>
        <row r="34">
          <cell r="A34">
            <v>1123593245</v>
          </cell>
          <cell r="B34" t="str">
            <v>(科基)人工股関節全置換術の手術部位感染予防のための術前皮膚処置に関する検討</v>
          </cell>
          <cell r="C34">
            <v>10953051</v>
          </cell>
          <cell r="D34" t="str">
            <v>研）森　みずえ（23-）</v>
          </cell>
          <cell r="E34" t="str">
            <v>H23. 4. 1</v>
          </cell>
          <cell r="G34" t="str">
            <v>H23年度</v>
          </cell>
          <cell r="H34" t="str">
            <v>(科基)人工股関節全置換術の手術部位感染予</v>
          </cell>
          <cell r="I34" t="str">
            <v>科研費(基金分)</v>
          </cell>
          <cell r="J34">
            <v>8160006</v>
          </cell>
          <cell r="K34" t="str">
            <v>大堀　陽子</v>
          </cell>
          <cell r="L34">
            <v>10320000</v>
          </cell>
          <cell r="M34" t="str">
            <v>研究推進課（22-）</v>
          </cell>
          <cell r="N34">
            <v>652000000</v>
          </cell>
          <cell r="O34" t="str">
            <v>（支出）学術研究助成基金助成金(科基)</v>
          </cell>
          <cell r="P34">
            <v>1</v>
          </cell>
          <cell r="Q34" t="str">
            <v>直接経費</v>
          </cell>
          <cell r="R34">
            <v>3</v>
          </cell>
          <cell r="S34" t="str">
            <v>科研費</v>
          </cell>
          <cell r="T34">
            <v>1</v>
          </cell>
          <cell r="U34" t="str">
            <v>繰越有</v>
          </cell>
          <cell r="V34" t="str">
            <v>H23. 4.28</v>
          </cell>
          <cell r="W34" t="str">
            <v>H26. 3.31</v>
          </cell>
          <cell r="X34">
            <v>790725</v>
          </cell>
          <cell r="Y34" t="str">
            <v>渡部　節子</v>
          </cell>
          <cell r="Z34">
            <v>10950000</v>
          </cell>
          <cell r="AA34" t="str">
            <v>研）学術院（福浦）</v>
          </cell>
          <cell r="AB34" t="str">
            <v>医学部</v>
          </cell>
          <cell r="AC34" t="str">
            <v>教授</v>
          </cell>
          <cell r="AH34">
            <v>1</v>
          </cell>
          <cell r="AI34" t="str">
            <v>開始</v>
          </cell>
          <cell r="AK34" t="str">
            <v>基盤研究(C)(基金)</v>
          </cell>
          <cell r="AL34" t="str">
            <v>H23. 4</v>
          </cell>
          <cell r="AM34" t="str">
            <v>H23. 9</v>
          </cell>
        </row>
        <row r="35">
          <cell r="A35">
            <v>1123590428</v>
          </cell>
          <cell r="B35" t="str">
            <v>(科基)異型性の分子基盤の追求（がん遺伝子KRAS下流分子のプロテオーム解析から）</v>
          </cell>
          <cell r="C35">
            <v>10952148</v>
          </cell>
          <cell r="D35" t="str">
            <v>研）奥寺　康司（19-）</v>
          </cell>
          <cell r="E35" t="str">
            <v>H19. 4. 1</v>
          </cell>
          <cell r="G35" t="str">
            <v>H23年度</v>
          </cell>
          <cell r="H35" t="str">
            <v>(科基)異型性の分子基盤の追求（がん遺伝子</v>
          </cell>
          <cell r="I35" t="str">
            <v>科研費(基金分)</v>
          </cell>
          <cell r="J35">
            <v>8160006</v>
          </cell>
          <cell r="K35" t="str">
            <v>大堀　陽子</v>
          </cell>
          <cell r="L35">
            <v>10320000</v>
          </cell>
          <cell r="M35" t="str">
            <v>研究推進課（22-）</v>
          </cell>
          <cell r="N35">
            <v>652000000</v>
          </cell>
          <cell r="O35" t="str">
            <v>（支出）学術研究助成基金助成金(科基)</v>
          </cell>
          <cell r="P35">
            <v>1</v>
          </cell>
          <cell r="Q35" t="str">
            <v>直接経費</v>
          </cell>
          <cell r="R35">
            <v>3</v>
          </cell>
          <cell r="S35" t="str">
            <v>科研費</v>
          </cell>
          <cell r="T35">
            <v>1</v>
          </cell>
          <cell r="U35" t="str">
            <v>繰越有</v>
          </cell>
          <cell r="V35" t="str">
            <v>H23. 4.28</v>
          </cell>
          <cell r="W35" t="str">
            <v>H26. 3.31</v>
          </cell>
          <cell r="X35">
            <v>1060593</v>
          </cell>
          <cell r="Y35" t="str">
            <v>奥寺　康司</v>
          </cell>
          <cell r="Z35">
            <v>10950000</v>
          </cell>
          <cell r="AA35" t="str">
            <v>研）学術院（福浦）</v>
          </cell>
          <cell r="AB35" t="str">
            <v>医学部</v>
          </cell>
          <cell r="AC35" t="str">
            <v>助教</v>
          </cell>
          <cell r="AH35">
            <v>1</v>
          </cell>
          <cell r="AI35" t="str">
            <v>開始</v>
          </cell>
          <cell r="AK35" t="str">
            <v>基盤研究(C)(基金)</v>
          </cell>
          <cell r="AL35" t="str">
            <v>H23. 4</v>
          </cell>
          <cell r="AM35" t="str">
            <v>H23. 9</v>
          </cell>
        </row>
        <row r="36">
          <cell r="A36">
            <v>1123592932</v>
          </cell>
          <cell r="B36" t="str">
            <v>(科基)口腔癌に対する超選択的動注法のための複合画像誘導手法による手術支援システムの開発</v>
          </cell>
          <cell r="C36">
            <v>10952359</v>
          </cell>
          <cell r="D36" t="str">
            <v>研）光藤　健司（21-）</v>
          </cell>
          <cell r="E36" t="str">
            <v>H21. 4. 1</v>
          </cell>
          <cell r="G36" t="str">
            <v>H23年度</v>
          </cell>
          <cell r="H36" t="str">
            <v>(科基)口腔癌に対する超選択的動注法のため</v>
          </cell>
          <cell r="I36" t="str">
            <v>科研費(基金分)</v>
          </cell>
          <cell r="J36">
            <v>8160006</v>
          </cell>
          <cell r="K36" t="str">
            <v>大堀　陽子</v>
          </cell>
          <cell r="L36">
            <v>10320000</v>
          </cell>
          <cell r="M36" t="str">
            <v>研究推進課（22-）</v>
          </cell>
          <cell r="N36">
            <v>652000000</v>
          </cell>
          <cell r="O36" t="str">
            <v>（支出）学術研究助成基金助成金(科基)</v>
          </cell>
          <cell r="P36">
            <v>1</v>
          </cell>
          <cell r="Q36" t="str">
            <v>直接経費</v>
          </cell>
          <cell r="R36">
            <v>3</v>
          </cell>
          <cell r="S36" t="str">
            <v>科研費</v>
          </cell>
          <cell r="T36">
            <v>1</v>
          </cell>
          <cell r="U36" t="str">
            <v>繰越有</v>
          </cell>
          <cell r="V36" t="str">
            <v>H23. 4.28</v>
          </cell>
          <cell r="W36" t="str">
            <v>H26. 3.31</v>
          </cell>
          <cell r="X36">
            <v>5160069</v>
          </cell>
          <cell r="Y36" t="str">
            <v>不破　信和</v>
          </cell>
          <cell r="Z36">
            <v>11350000</v>
          </cell>
          <cell r="AA36" t="str">
            <v>客)客員教員等(福浦)(19-)</v>
          </cell>
          <cell r="AB36" t="str">
            <v>医学部</v>
          </cell>
          <cell r="AC36" t="str">
            <v>客員教授</v>
          </cell>
          <cell r="AH36">
            <v>1</v>
          </cell>
          <cell r="AI36" t="str">
            <v>開始</v>
          </cell>
          <cell r="AK36" t="str">
            <v>基盤研究(C)(基金)</v>
          </cell>
          <cell r="AL36" t="str">
            <v>H23. 4</v>
          </cell>
          <cell r="AM36" t="str">
            <v>H23. 9</v>
          </cell>
        </row>
        <row r="37">
          <cell r="A37">
            <v>1122591205</v>
          </cell>
          <cell r="B37" t="str">
            <v>(科研)出生時の血清浸透圧変化から見た動脈管閉鎖の機序解明</v>
          </cell>
          <cell r="C37">
            <v>10952302</v>
          </cell>
          <cell r="D37" t="str">
            <v>研）横山　詩子（20-）</v>
          </cell>
          <cell r="E37" t="str">
            <v>H20. 4. 1</v>
          </cell>
          <cell r="G37" t="str">
            <v>H23年度</v>
          </cell>
          <cell r="H37" t="str">
            <v>(科研)出生時の血清浸透圧変化から見た動脈</v>
          </cell>
          <cell r="I37" t="str">
            <v>科学研究費補助金</v>
          </cell>
          <cell r="J37">
            <v>8160006</v>
          </cell>
          <cell r="K37" t="str">
            <v>大堀　陽子</v>
          </cell>
          <cell r="L37">
            <v>10320000</v>
          </cell>
          <cell r="M37" t="str">
            <v>研究推進課（22-）</v>
          </cell>
          <cell r="N37">
            <v>650000000</v>
          </cell>
          <cell r="O37" t="str">
            <v>（支出）科学研究費補助金</v>
          </cell>
          <cell r="P37">
            <v>1</v>
          </cell>
          <cell r="Q37" t="str">
            <v>直接経費</v>
          </cell>
          <cell r="R37">
            <v>3</v>
          </cell>
          <cell r="S37" t="str">
            <v>科研費</v>
          </cell>
          <cell r="T37">
            <v>1</v>
          </cell>
          <cell r="U37" t="str">
            <v>繰越有</v>
          </cell>
          <cell r="V37" t="str">
            <v>H23. 4. 1</v>
          </cell>
          <cell r="W37" t="str">
            <v>H24. 3.31</v>
          </cell>
          <cell r="X37">
            <v>5160052</v>
          </cell>
          <cell r="Y37" t="str">
            <v>青木　理加</v>
          </cell>
          <cell r="Z37">
            <v>11350000</v>
          </cell>
          <cell r="AA37" t="str">
            <v>客)客員教員等(福浦)(19-)</v>
          </cell>
          <cell r="AB37" t="str">
            <v>医学部</v>
          </cell>
          <cell r="AC37" t="str">
            <v>客員研究員</v>
          </cell>
          <cell r="AH37">
            <v>1</v>
          </cell>
          <cell r="AI37" t="str">
            <v>開始</v>
          </cell>
          <cell r="AK37" t="str">
            <v>基盤研究(C)</v>
          </cell>
          <cell r="AL37" t="str">
            <v>H23. 4</v>
          </cell>
          <cell r="AM37" t="str">
            <v>H23. 9</v>
          </cell>
        </row>
        <row r="38">
          <cell r="A38">
            <v>1020227009</v>
          </cell>
          <cell r="B38" t="str">
            <v>（科研）天然変性タンパク質の動的構造と機能制御機構の解明</v>
          </cell>
          <cell r="C38">
            <v>10901155</v>
          </cell>
          <cell r="D38" t="str">
            <v>研）明石　知子</v>
          </cell>
          <cell r="E38" t="str">
            <v>H16. 4. 1</v>
          </cell>
          <cell r="G38" t="str">
            <v>H23年度</v>
          </cell>
          <cell r="H38" t="str">
            <v>（科研）天然変性タンパク質の動的構造と機</v>
          </cell>
          <cell r="I38" t="str">
            <v>科学研究費補助金</v>
          </cell>
          <cell r="J38">
            <v>8160006</v>
          </cell>
          <cell r="K38" t="str">
            <v>大堀　陽子</v>
          </cell>
          <cell r="L38">
            <v>10320000</v>
          </cell>
          <cell r="M38" t="str">
            <v>研究推進課（22-）</v>
          </cell>
          <cell r="N38">
            <v>650000000</v>
          </cell>
          <cell r="O38" t="str">
            <v>（支出）科学研究費補助金</v>
          </cell>
          <cell r="P38">
            <v>1</v>
          </cell>
          <cell r="Q38" t="str">
            <v>直接経費</v>
          </cell>
          <cell r="R38">
            <v>3</v>
          </cell>
          <cell r="S38" t="str">
            <v>科研費</v>
          </cell>
          <cell r="T38">
            <v>1</v>
          </cell>
          <cell r="U38" t="str">
            <v>繰越有</v>
          </cell>
          <cell r="V38" t="str">
            <v>H22. 4. 1</v>
          </cell>
          <cell r="W38" t="str">
            <v>H24. 3.31</v>
          </cell>
          <cell r="X38">
            <v>890040</v>
          </cell>
          <cell r="Y38" t="str">
            <v>西村　善文</v>
          </cell>
          <cell r="Z38">
            <v>10900000</v>
          </cell>
          <cell r="AA38" t="str">
            <v>研）学術院</v>
          </cell>
          <cell r="AB38" t="str">
            <v>生命ナノシステム科学研究科</v>
          </cell>
          <cell r="AC38" t="str">
            <v>教授</v>
          </cell>
          <cell r="AH38">
            <v>1</v>
          </cell>
          <cell r="AI38" t="str">
            <v>開始</v>
          </cell>
          <cell r="AK38" t="str">
            <v>基盤研究（S)繰越分</v>
          </cell>
          <cell r="AL38" t="str">
            <v>H23. 4</v>
          </cell>
          <cell r="AM38" t="str">
            <v>H23. 9</v>
          </cell>
        </row>
        <row r="39">
          <cell r="A39">
            <v>1123591443</v>
          </cell>
          <cell r="B39" t="str">
            <v>(科基)ベーチェット病をモデルとしたHO-1による自己炎症・自己免疫の制御</v>
          </cell>
          <cell r="C39">
            <v>10952406</v>
          </cell>
          <cell r="D39" t="str">
            <v>研）吉見　竜介（23-）</v>
          </cell>
          <cell r="E39" t="str">
            <v>H23. 4. 1</v>
          </cell>
          <cell r="G39" t="str">
            <v>H23年度</v>
          </cell>
          <cell r="H39" t="str">
            <v>(科基)ベーチェット病をモデルとしたHO-1に</v>
          </cell>
          <cell r="I39" t="str">
            <v>科研費(基金分)</v>
          </cell>
          <cell r="J39">
            <v>8160006</v>
          </cell>
          <cell r="K39" t="str">
            <v>大堀　陽子</v>
          </cell>
          <cell r="L39">
            <v>10320000</v>
          </cell>
          <cell r="M39" t="str">
            <v>研究推進課（22-）</v>
          </cell>
          <cell r="N39">
            <v>652000000</v>
          </cell>
          <cell r="O39" t="str">
            <v>（支出）学術研究助成基金助成金(科基)</v>
          </cell>
          <cell r="P39">
            <v>1</v>
          </cell>
          <cell r="Q39" t="str">
            <v>直接経費</v>
          </cell>
          <cell r="R39">
            <v>3</v>
          </cell>
          <cell r="S39" t="str">
            <v>科研費</v>
          </cell>
          <cell r="T39">
            <v>1</v>
          </cell>
          <cell r="U39" t="str">
            <v>繰越有</v>
          </cell>
          <cell r="V39" t="str">
            <v>H23. 4.28</v>
          </cell>
          <cell r="W39" t="str">
            <v>H26. 3.31</v>
          </cell>
          <cell r="X39">
            <v>1020069</v>
          </cell>
          <cell r="Y39" t="str">
            <v>岳野　光洋</v>
          </cell>
          <cell r="Z39">
            <v>10950000</v>
          </cell>
          <cell r="AA39" t="str">
            <v>研）学術院（福浦）</v>
          </cell>
          <cell r="AB39" t="str">
            <v>医学部</v>
          </cell>
          <cell r="AC39" t="str">
            <v>准教授</v>
          </cell>
          <cell r="AH39">
            <v>1</v>
          </cell>
          <cell r="AI39" t="str">
            <v>開始</v>
          </cell>
          <cell r="AK39" t="str">
            <v>基盤研究(C)(基金)</v>
          </cell>
          <cell r="AL39" t="str">
            <v>H23. 4</v>
          </cell>
          <cell r="AM39" t="str">
            <v>H23. 9</v>
          </cell>
        </row>
        <row r="40">
          <cell r="A40">
            <v>1123592303</v>
          </cell>
          <cell r="B40" t="str">
            <v>(科基)急性肺損傷発症機序の解明と,治療戦略の確立にむけた多角的アプローチ</v>
          </cell>
          <cell r="C40">
            <v>11005271</v>
          </cell>
          <cell r="D40" t="str">
            <v>病）馬場　靖子（22-）</v>
          </cell>
          <cell r="E40" t="str">
            <v>H22. 4. 1</v>
          </cell>
          <cell r="G40" t="str">
            <v>H23年度</v>
          </cell>
          <cell r="H40" t="str">
            <v>(科基)急性肺損傷発症機序の解明と,治療戦</v>
          </cell>
          <cell r="I40" t="str">
            <v>科研費(基金分)</v>
          </cell>
          <cell r="J40">
            <v>8160006</v>
          </cell>
          <cell r="K40" t="str">
            <v>大堀　陽子</v>
          </cell>
          <cell r="L40">
            <v>10320000</v>
          </cell>
          <cell r="M40" t="str">
            <v>研究推進課（22-）</v>
          </cell>
          <cell r="N40">
            <v>652000000</v>
          </cell>
          <cell r="O40" t="str">
            <v>（支出）学術研究助成基金助成金(科基)</v>
          </cell>
          <cell r="P40">
            <v>1</v>
          </cell>
          <cell r="Q40" t="str">
            <v>直接経費</v>
          </cell>
          <cell r="R40">
            <v>3</v>
          </cell>
          <cell r="S40" t="str">
            <v>科研費</v>
          </cell>
          <cell r="T40">
            <v>1</v>
          </cell>
          <cell r="U40" t="str">
            <v>繰越有</v>
          </cell>
          <cell r="V40" t="str">
            <v>H23. 4.28</v>
          </cell>
          <cell r="W40" t="str">
            <v>H26. 3.31</v>
          </cell>
          <cell r="X40">
            <v>990137</v>
          </cell>
          <cell r="Y40" t="str">
            <v>倉橋　清泰</v>
          </cell>
          <cell r="Z40">
            <v>30500000</v>
          </cell>
          <cell r="AA40" t="str">
            <v>セ）診療科</v>
          </cell>
          <cell r="AB40" t="str">
            <v>センター病院</v>
          </cell>
          <cell r="AC40" t="str">
            <v>准教授</v>
          </cell>
          <cell r="AH40">
            <v>1</v>
          </cell>
          <cell r="AI40" t="str">
            <v>開始</v>
          </cell>
          <cell r="AK40" t="str">
            <v>基盤研究(C)(基金)</v>
          </cell>
          <cell r="AL40" t="str">
            <v>H23. 4</v>
          </cell>
          <cell r="AM40" t="str">
            <v>H23. 9</v>
          </cell>
        </row>
        <row r="41">
          <cell r="A41">
            <v>1123390486</v>
          </cell>
          <cell r="B41" t="str">
            <v>(科研)開発途上国における医療技術者養成教育支援のための遠隔教育システムの開発</v>
          </cell>
          <cell r="C41">
            <v>10953046</v>
          </cell>
          <cell r="D41" t="str">
            <v>研）佐藤　育美（21-）</v>
          </cell>
          <cell r="E41" t="str">
            <v>H21. 4. 1</v>
          </cell>
          <cell r="G41" t="str">
            <v>H23年度</v>
          </cell>
          <cell r="H41" t="str">
            <v>(科研)開発途上国における医療技術者養成教</v>
          </cell>
          <cell r="I41" t="str">
            <v>科学研究費補助金</v>
          </cell>
          <cell r="J41">
            <v>8160006</v>
          </cell>
          <cell r="K41" t="str">
            <v>大堀　陽子</v>
          </cell>
          <cell r="L41">
            <v>10320000</v>
          </cell>
          <cell r="M41" t="str">
            <v>研究推進課（22-）</v>
          </cell>
          <cell r="N41">
            <v>650000000</v>
          </cell>
          <cell r="O41" t="str">
            <v>（支出）科学研究費補助金</v>
          </cell>
          <cell r="P41">
            <v>1</v>
          </cell>
          <cell r="Q41" t="str">
            <v>直接経費</v>
          </cell>
          <cell r="R41">
            <v>3</v>
          </cell>
          <cell r="S41" t="str">
            <v>科研費</v>
          </cell>
          <cell r="T41">
            <v>1</v>
          </cell>
          <cell r="U41" t="str">
            <v>繰越有</v>
          </cell>
          <cell r="V41" t="str">
            <v>H23. 4. 1</v>
          </cell>
          <cell r="W41" t="str">
            <v>H24. 3.31</v>
          </cell>
          <cell r="X41">
            <v>1090560</v>
          </cell>
          <cell r="Y41" t="str">
            <v>佐藤　育美</v>
          </cell>
          <cell r="Z41">
            <v>10950000</v>
          </cell>
          <cell r="AA41" t="str">
            <v>研）学術院（福浦）</v>
          </cell>
          <cell r="AB41" t="str">
            <v>医学部</v>
          </cell>
          <cell r="AC41" t="str">
            <v>助教</v>
          </cell>
          <cell r="AH41">
            <v>1</v>
          </cell>
          <cell r="AI41" t="str">
            <v>開始</v>
          </cell>
          <cell r="AK41" t="str">
            <v>基盤研究(B)　分担者(群馬大学）</v>
          </cell>
          <cell r="AL41" t="str">
            <v>H23. 4</v>
          </cell>
          <cell r="AM41" t="str">
            <v>H23. 9</v>
          </cell>
        </row>
        <row r="42">
          <cell r="A42">
            <v>1121530470</v>
          </cell>
          <cell r="B42" t="str">
            <v>（科研）グローバリゼーションと税制</v>
          </cell>
          <cell r="C42">
            <v>10901027</v>
          </cell>
          <cell r="D42" t="str">
            <v>研）高橋　隆幸</v>
          </cell>
          <cell r="E42" t="str">
            <v>H16. 4. 1</v>
          </cell>
          <cell r="G42" t="str">
            <v>H23年度</v>
          </cell>
          <cell r="H42" t="str">
            <v>（科研）グローバリゼーションと税制</v>
          </cell>
          <cell r="I42" t="str">
            <v>科学研究費補助金</v>
          </cell>
          <cell r="J42">
            <v>8160006</v>
          </cell>
          <cell r="K42" t="str">
            <v>大堀　陽子</v>
          </cell>
          <cell r="L42">
            <v>10320000</v>
          </cell>
          <cell r="M42" t="str">
            <v>研究推進課（22-）</v>
          </cell>
          <cell r="N42">
            <v>650000000</v>
          </cell>
          <cell r="O42" t="str">
            <v>（支出）科学研究費補助金</v>
          </cell>
          <cell r="P42">
            <v>1</v>
          </cell>
          <cell r="Q42" t="str">
            <v>直接経費</v>
          </cell>
          <cell r="R42">
            <v>3</v>
          </cell>
          <cell r="S42" t="str">
            <v>科研費</v>
          </cell>
          <cell r="T42">
            <v>1</v>
          </cell>
          <cell r="U42" t="str">
            <v>繰越有</v>
          </cell>
          <cell r="V42" t="str">
            <v>H23. 4. 1</v>
          </cell>
          <cell r="W42" t="str">
            <v>H24. 3.31</v>
          </cell>
          <cell r="X42">
            <v>1000010</v>
          </cell>
          <cell r="Y42" t="str">
            <v>高橋　隆幸</v>
          </cell>
          <cell r="Z42">
            <v>10900000</v>
          </cell>
          <cell r="AA42" t="str">
            <v>研）学術院</v>
          </cell>
          <cell r="AB42" t="str">
            <v>国際総合科学部（八景）</v>
          </cell>
          <cell r="AC42" t="str">
            <v>准教授</v>
          </cell>
          <cell r="AH42">
            <v>1</v>
          </cell>
          <cell r="AI42" t="str">
            <v>開始</v>
          </cell>
          <cell r="AK42" t="str">
            <v>基盤研究(C)</v>
          </cell>
          <cell r="AL42" t="str">
            <v>H23. 4</v>
          </cell>
          <cell r="AM42" t="str">
            <v>H23. 9</v>
          </cell>
        </row>
        <row r="43">
          <cell r="A43">
            <v>1121590739</v>
          </cell>
          <cell r="B43" t="str">
            <v>（科研）Shaken　Baby　Syndromeにおける脳損傷生成機序の実験的解明</v>
          </cell>
          <cell r="C43">
            <v>10952257</v>
          </cell>
          <cell r="D43" t="str">
            <v>研）藤原　敏(19-)</v>
          </cell>
          <cell r="E43" t="str">
            <v>H19. 4. 1</v>
          </cell>
          <cell r="G43" t="str">
            <v>H23年度</v>
          </cell>
          <cell r="H43" t="str">
            <v>（科研）Shaken　Baby　Syndromeにおける脳</v>
          </cell>
          <cell r="I43" t="str">
            <v>科学研究費補助金</v>
          </cell>
          <cell r="J43">
            <v>8160006</v>
          </cell>
          <cell r="K43" t="str">
            <v>大堀　陽子</v>
          </cell>
          <cell r="L43">
            <v>10320000</v>
          </cell>
          <cell r="M43" t="str">
            <v>研究推進課（22-）</v>
          </cell>
          <cell r="N43">
            <v>650000000</v>
          </cell>
          <cell r="O43" t="str">
            <v>（支出）科学研究費補助金</v>
          </cell>
          <cell r="P43">
            <v>1</v>
          </cell>
          <cell r="Q43" t="str">
            <v>直接経費</v>
          </cell>
          <cell r="R43">
            <v>3</v>
          </cell>
          <cell r="S43" t="str">
            <v>科研費</v>
          </cell>
          <cell r="T43">
            <v>1</v>
          </cell>
          <cell r="U43" t="str">
            <v>繰越有</v>
          </cell>
          <cell r="V43" t="str">
            <v>H23. 4. 1</v>
          </cell>
          <cell r="W43" t="str">
            <v>H24. 3.31</v>
          </cell>
          <cell r="X43">
            <v>941158</v>
          </cell>
          <cell r="Y43" t="str">
            <v>藤原　敏</v>
          </cell>
          <cell r="Z43">
            <v>10950000</v>
          </cell>
          <cell r="AA43" t="str">
            <v>研）学術院（福浦）</v>
          </cell>
          <cell r="AB43" t="str">
            <v>医学部</v>
          </cell>
          <cell r="AC43" t="str">
            <v>教授</v>
          </cell>
          <cell r="AH43">
            <v>1</v>
          </cell>
          <cell r="AI43" t="str">
            <v>開始</v>
          </cell>
          <cell r="AK43" t="str">
            <v>基盤研究(C)</v>
          </cell>
          <cell r="AL43" t="str">
            <v>H23. 4</v>
          </cell>
          <cell r="AM43" t="str">
            <v>H23. 9</v>
          </cell>
        </row>
        <row r="44">
          <cell r="A44">
            <v>1123591087</v>
          </cell>
          <cell r="B44" t="str">
            <v>(科基)心臓線維化形成におけるEｐacの役割と心不全治療への応用</v>
          </cell>
          <cell r="C44">
            <v>10952186</v>
          </cell>
          <cell r="D44" t="str">
            <v>研）佐藤　元彦(19-)</v>
          </cell>
          <cell r="E44" t="str">
            <v>H19. 4. 1</v>
          </cell>
          <cell r="G44" t="str">
            <v>H23年度</v>
          </cell>
          <cell r="H44" t="str">
            <v>(科基)心臓線維化形成におけるEｐacの役割</v>
          </cell>
          <cell r="I44" t="str">
            <v>科研費(基金分)</v>
          </cell>
          <cell r="J44">
            <v>8160006</v>
          </cell>
          <cell r="K44" t="str">
            <v>大堀　陽子</v>
          </cell>
          <cell r="L44">
            <v>10320000</v>
          </cell>
          <cell r="M44" t="str">
            <v>研究推進課（22-）</v>
          </cell>
          <cell r="N44">
            <v>652000000</v>
          </cell>
          <cell r="O44" t="str">
            <v>（支出）学術研究助成基金助成金(科基)</v>
          </cell>
          <cell r="P44">
            <v>1</v>
          </cell>
          <cell r="Q44" t="str">
            <v>直接経費</v>
          </cell>
          <cell r="R44">
            <v>3</v>
          </cell>
          <cell r="S44" t="str">
            <v>科研費</v>
          </cell>
          <cell r="T44">
            <v>1</v>
          </cell>
          <cell r="U44" t="str">
            <v>繰越有</v>
          </cell>
          <cell r="V44" t="str">
            <v>H23. 4.28</v>
          </cell>
          <cell r="W44" t="str">
            <v>H26. 3.31</v>
          </cell>
          <cell r="X44">
            <v>1060578</v>
          </cell>
          <cell r="Y44" t="str">
            <v>奥村　敏</v>
          </cell>
          <cell r="Z44">
            <v>10950000</v>
          </cell>
          <cell r="AA44" t="str">
            <v>研）学術院（福浦）</v>
          </cell>
          <cell r="AB44" t="str">
            <v>医学部</v>
          </cell>
          <cell r="AC44" t="str">
            <v>准教授</v>
          </cell>
          <cell r="AH44">
            <v>1</v>
          </cell>
          <cell r="AI44" t="str">
            <v>開始</v>
          </cell>
          <cell r="AK44" t="str">
            <v>基盤研究(C)(基金)</v>
          </cell>
          <cell r="AL44" t="str">
            <v>H23. 4</v>
          </cell>
          <cell r="AM44" t="str">
            <v>H23. 9</v>
          </cell>
        </row>
        <row r="45">
          <cell r="A45">
            <v>1122500511</v>
          </cell>
          <cell r="B45" t="str">
            <v>（科研）深部静脈血栓症を予防するためのCPMを駆使した椅子の開発</v>
          </cell>
          <cell r="C45">
            <v>10952334</v>
          </cell>
          <cell r="D45" t="str">
            <v>研）河井　卓也（21-）</v>
          </cell>
          <cell r="E45" t="str">
            <v>H21. 4. 1</v>
          </cell>
          <cell r="G45" t="str">
            <v>H23年度</v>
          </cell>
          <cell r="H45" t="str">
            <v>（科研）深部静脈血栓症を予防するためのCP</v>
          </cell>
          <cell r="I45" t="str">
            <v>科学研究費補助金</v>
          </cell>
          <cell r="J45">
            <v>8160006</v>
          </cell>
          <cell r="K45" t="str">
            <v>大堀　陽子</v>
          </cell>
          <cell r="L45">
            <v>10320000</v>
          </cell>
          <cell r="M45" t="str">
            <v>研究推進課（22-）</v>
          </cell>
          <cell r="N45">
            <v>650000000</v>
          </cell>
          <cell r="O45" t="str">
            <v>（支出）科学研究費補助金</v>
          </cell>
          <cell r="P45">
            <v>1</v>
          </cell>
          <cell r="Q45" t="str">
            <v>直接経費</v>
          </cell>
          <cell r="R45">
            <v>3</v>
          </cell>
          <cell r="S45" t="str">
            <v>科研費</v>
          </cell>
          <cell r="T45">
            <v>1</v>
          </cell>
          <cell r="U45" t="str">
            <v>繰越有</v>
          </cell>
          <cell r="V45" t="str">
            <v>H23. 4. 1</v>
          </cell>
          <cell r="W45" t="str">
            <v>H24. 3.31</v>
          </cell>
          <cell r="X45">
            <v>1030033</v>
          </cell>
          <cell r="Y45" t="str">
            <v>青田　洋一</v>
          </cell>
          <cell r="Z45">
            <v>10950000</v>
          </cell>
          <cell r="AA45" t="str">
            <v>研）学術院（福浦）</v>
          </cell>
          <cell r="AB45" t="str">
            <v>医学部</v>
          </cell>
          <cell r="AC45" t="str">
            <v>准教授</v>
          </cell>
          <cell r="AH45">
            <v>1</v>
          </cell>
          <cell r="AI45" t="str">
            <v>開始</v>
          </cell>
          <cell r="AK45" t="str">
            <v>基盤研究(C)</v>
          </cell>
          <cell r="AL45" t="str">
            <v>H23. 4</v>
          </cell>
          <cell r="AM45" t="str">
            <v>H23. 9</v>
          </cell>
        </row>
        <row r="46">
          <cell r="A46">
            <v>1122592189</v>
          </cell>
          <cell r="B46" t="str">
            <v>(科研)トレシルクロリド法で細胞接着タンパク質を表面固定したインプラント周囲の組織反応</v>
          </cell>
          <cell r="C46">
            <v>11005309</v>
          </cell>
          <cell r="D46" t="str">
            <v>病）小澤　知倫（22-）</v>
          </cell>
          <cell r="E46" t="str">
            <v>H22. 4. 1</v>
          </cell>
          <cell r="G46" t="str">
            <v>H23年度</v>
          </cell>
          <cell r="H46" t="str">
            <v>(科研)トレシルクロリド法で細胞接着タンパ</v>
          </cell>
          <cell r="I46" t="str">
            <v>科学研究費補助金</v>
          </cell>
          <cell r="J46">
            <v>8160006</v>
          </cell>
          <cell r="K46" t="str">
            <v>大堀　陽子</v>
          </cell>
          <cell r="L46">
            <v>10320000</v>
          </cell>
          <cell r="M46" t="str">
            <v>研究推進課（22-）</v>
          </cell>
          <cell r="N46">
            <v>650000000</v>
          </cell>
          <cell r="O46" t="str">
            <v>（支出）科学研究費補助金</v>
          </cell>
          <cell r="P46">
            <v>1</v>
          </cell>
          <cell r="Q46" t="str">
            <v>直接経費</v>
          </cell>
          <cell r="R46">
            <v>3</v>
          </cell>
          <cell r="S46" t="str">
            <v>科研費</v>
          </cell>
          <cell r="T46">
            <v>1</v>
          </cell>
          <cell r="U46" t="str">
            <v>繰越有</v>
          </cell>
          <cell r="V46" t="str">
            <v>H23. 4. 1</v>
          </cell>
          <cell r="W46" t="str">
            <v>H24. 3.31</v>
          </cell>
          <cell r="X46">
            <v>1060529</v>
          </cell>
          <cell r="Y46" t="str">
            <v>小澤　知倫</v>
          </cell>
          <cell r="Z46">
            <v>11000000</v>
          </cell>
          <cell r="AA46" t="str">
            <v>病）学術院（病院）</v>
          </cell>
          <cell r="AB46" t="str">
            <v>センター病院</v>
          </cell>
          <cell r="AC46" t="str">
            <v>助教</v>
          </cell>
          <cell r="AH46">
            <v>1</v>
          </cell>
          <cell r="AI46" t="str">
            <v>開始</v>
          </cell>
          <cell r="AK46" t="str">
            <v>基盤研究(C)</v>
          </cell>
          <cell r="AL46" t="str">
            <v>H23. 4</v>
          </cell>
          <cell r="AM46" t="str">
            <v>H23. 9</v>
          </cell>
        </row>
        <row r="47">
          <cell r="A47">
            <v>1122610012</v>
          </cell>
          <cell r="B47" t="str">
            <v>(科研)出産の高齢化に伴う親子支援モデルの検討</v>
          </cell>
          <cell r="C47">
            <v>10953014</v>
          </cell>
          <cell r="D47" t="str">
            <v>研）坂梨　薫(19-)</v>
          </cell>
          <cell r="E47" t="str">
            <v>H19. 4. 1</v>
          </cell>
          <cell r="G47" t="str">
            <v>H23年度</v>
          </cell>
          <cell r="H47" t="str">
            <v>(科研)出産の高齢化に伴う親子支援モデルの</v>
          </cell>
          <cell r="I47" t="str">
            <v>科学研究費補助金</v>
          </cell>
          <cell r="J47">
            <v>8160006</v>
          </cell>
          <cell r="K47" t="str">
            <v>大堀　陽子</v>
          </cell>
          <cell r="L47">
            <v>10320000</v>
          </cell>
          <cell r="M47" t="str">
            <v>研究推進課（22-）</v>
          </cell>
          <cell r="N47">
            <v>650000000</v>
          </cell>
          <cell r="O47" t="str">
            <v>（支出）科学研究費補助金</v>
          </cell>
          <cell r="P47">
            <v>1</v>
          </cell>
          <cell r="Q47" t="str">
            <v>直接経費</v>
          </cell>
          <cell r="R47">
            <v>3</v>
          </cell>
          <cell r="S47" t="str">
            <v>科研費</v>
          </cell>
          <cell r="T47">
            <v>1</v>
          </cell>
          <cell r="U47" t="str">
            <v>繰越有</v>
          </cell>
          <cell r="V47" t="str">
            <v>H23. 4. 1</v>
          </cell>
          <cell r="W47" t="str">
            <v>H24. 3.31</v>
          </cell>
          <cell r="X47">
            <v>1090524</v>
          </cell>
          <cell r="Y47" t="str">
            <v>臼井　雅美</v>
          </cell>
          <cell r="Z47">
            <v>10950000</v>
          </cell>
          <cell r="AA47" t="str">
            <v>研）学術院（福浦）</v>
          </cell>
          <cell r="AB47" t="str">
            <v>医学部</v>
          </cell>
          <cell r="AC47" t="str">
            <v>准教授</v>
          </cell>
          <cell r="AH47">
            <v>1</v>
          </cell>
          <cell r="AI47" t="str">
            <v>開始</v>
          </cell>
          <cell r="AK47" t="str">
            <v>基盤研究(C)</v>
          </cell>
          <cell r="AL47" t="str">
            <v>H23. 4</v>
          </cell>
          <cell r="AM47" t="str">
            <v>H23. 9</v>
          </cell>
        </row>
        <row r="48">
          <cell r="A48">
            <v>1021592708</v>
          </cell>
          <cell r="B48" t="str">
            <v>(科研)背部温罨法による上皮の皮膚温上昇に影響を及ぼす知覚神経、交感神経系の基礎研究</v>
          </cell>
          <cell r="C48">
            <v>10952258</v>
          </cell>
          <cell r="D48" t="str">
            <v>研）船越　健悟(19-)</v>
          </cell>
          <cell r="E48" t="str">
            <v>H19. 4. 1</v>
          </cell>
          <cell r="G48" t="str">
            <v>H23年度</v>
          </cell>
          <cell r="H48" t="str">
            <v>(科研)背部温罨法による上皮の皮膚温上昇に</v>
          </cell>
          <cell r="I48" t="str">
            <v>科学研究費補助金</v>
          </cell>
          <cell r="J48">
            <v>8160006</v>
          </cell>
          <cell r="K48" t="str">
            <v>大堀　陽子</v>
          </cell>
          <cell r="L48">
            <v>10320000</v>
          </cell>
          <cell r="M48" t="str">
            <v>研究推進課（22-）</v>
          </cell>
          <cell r="N48">
            <v>650000000</v>
          </cell>
          <cell r="O48" t="str">
            <v>（支出）科学研究費補助金</v>
          </cell>
          <cell r="P48">
            <v>1</v>
          </cell>
          <cell r="Q48" t="str">
            <v>直接経費</v>
          </cell>
          <cell r="R48">
            <v>3</v>
          </cell>
          <cell r="S48" t="str">
            <v>科研費</v>
          </cell>
          <cell r="T48">
            <v>1</v>
          </cell>
          <cell r="U48" t="str">
            <v>繰越有</v>
          </cell>
          <cell r="V48" t="str">
            <v>H22. 4. 1</v>
          </cell>
          <cell r="W48" t="str">
            <v>H24. 3.31</v>
          </cell>
          <cell r="X48">
            <v>1050540</v>
          </cell>
          <cell r="Y48" t="str">
            <v>塚越　みどり</v>
          </cell>
          <cell r="Z48">
            <v>10950000</v>
          </cell>
          <cell r="AA48" t="str">
            <v>研）学術院（福浦）</v>
          </cell>
          <cell r="AB48" t="str">
            <v>医学研究科</v>
          </cell>
          <cell r="AC48" t="str">
            <v>准教授</v>
          </cell>
          <cell r="AH48">
            <v>1</v>
          </cell>
          <cell r="AI48" t="str">
            <v>開始</v>
          </cell>
          <cell r="AK48" t="str">
            <v>基盤研究(Ｃ）繰越分</v>
          </cell>
          <cell r="AL48" t="str">
            <v>H23. 4</v>
          </cell>
          <cell r="AM48" t="str">
            <v>H23. 9</v>
          </cell>
        </row>
        <row r="49">
          <cell r="A49">
            <v>1123390383</v>
          </cell>
          <cell r="B49" t="str">
            <v>（科研）患者固有モデルによる専門医の手技訓練用手術シミュレータの研究開発</v>
          </cell>
          <cell r="C49">
            <v>11351089</v>
          </cell>
          <cell r="D49" t="str">
            <v>客）長坂　学（23-）</v>
          </cell>
          <cell r="E49" t="str">
            <v>H23. 4. 1</v>
          </cell>
          <cell r="G49" t="str">
            <v>H23年度</v>
          </cell>
          <cell r="H49" t="str">
            <v>（科研）患者固有モデルによる専門医の手技</v>
          </cell>
          <cell r="I49" t="str">
            <v>科学研究費補助金</v>
          </cell>
          <cell r="J49">
            <v>8160006</v>
          </cell>
          <cell r="K49" t="str">
            <v>大堀　陽子</v>
          </cell>
          <cell r="L49">
            <v>10320000</v>
          </cell>
          <cell r="M49" t="str">
            <v>研究推進課（22-）</v>
          </cell>
          <cell r="N49">
            <v>650000000</v>
          </cell>
          <cell r="O49" t="str">
            <v>（支出）科学研究費補助金</v>
          </cell>
          <cell r="P49">
            <v>1</v>
          </cell>
          <cell r="Q49" t="str">
            <v>直接経費</v>
          </cell>
          <cell r="R49">
            <v>3</v>
          </cell>
          <cell r="S49" t="str">
            <v>科研費</v>
          </cell>
          <cell r="T49">
            <v>1</v>
          </cell>
          <cell r="U49" t="str">
            <v>繰越有</v>
          </cell>
          <cell r="V49" t="str">
            <v>H23. 4. 1</v>
          </cell>
          <cell r="W49" t="str">
            <v>H24. 3.31</v>
          </cell>
          <cell r="X49">
            <v>1020134</v>
          </cell>
          <cell r="Y49" t="str">
            <v>槙山　和秀</v>
          </cell>
          <cell r="Z49">
            <v>10950000</v>
          </cell>
          <cell r="AA49" t="str">
            <v>研）学術院（福浦）</v>
          </cell>
          <cell r="AB49" t="str">
            <v>医学部</v>
          </cell>
          <cell r="AC49" t="str">
            <v>准教授</v>
          </cell>
          <cell r="AH49">
            <v>1</v>
          </cell>
          <cell r="AI49" t="str">
            <v>開始</v>
          </cell>
          <cell r="AK49" t="str">
            <v>基盤研究(B)</v>
          </cell>
          <cell r="AL49" t="str">
            <v>H23. 4</v>
          </cell>
          <cell r="AM49" t="str">
            <v>H23. 9</v>
          </cell>
        </row>
        <row r="50">
          <cell r="A50">
            <v>1123300262</v>
          </cell>
          <cell r="B50" t="str">
            <v>(科研)生活文化の世代間伝承による持続可能な消費－消費者教育のパラダイムシフト－</v>
          </cell>
          <cell r="C50">
            <v>10901032</v>
          </cell>
          <cell r="D50" t="str">
            <v>研）藤野　次雄</v>
          </cell>
          <cell r="E50" t="str">
            <v>H16. 4. 1</v>
          </cell>
          <cell r="G50" t="str">
            <v>H23年度</v>
          </cell>
          <cell r="H50" t="str">
            <v>(科研)生活文化の世代間伝承による持続可能</v>
          </cell>
          <cell r="I50" t="str">
            <v>科学研究費補助金</v>
          </cell>
          <cell r="J50">
            <v>8160006</v>
          </cell>
          <cell r="K50" t="str">
            <v>大堀　陽子</v>
          </cell>
          <cell r="L50">
            <v>10320000</v>
          </cell>
          <cell r="M50" t="str">
            <v>研究推進課（22-）</v>
          </cell>
          <cell r="N50">
            <v>650000000</v>
          </cell>
          <cell r="O50" t="str">
            <v>（支出）科学研究費補助金</v>
          </cell>
          <cell r="P50">
            <v>1</v>
          </cell>
          <cell r="Q50" t="str">
            <v>直接経費</v>
          </cell>
          <cell r="R50">
            <v>3</v>
          </cell>
          <cell r="S50" t="str">
            <v>科研費</v>
          </cell>
          <cell r="T50">
            <v>1</v>
          </cell>
          <cell r="U50" t="str">
            <v>繰越有</v>
          </cell>
          <cell r="V50" t="str">
            <v>H23. 4. 1</v>
          </cell>
          <cell r="W50" t="str">
            <v>H24. 3.31</v>
          </cell>
          <cell r="X50">
            <v>781533</v>
          </cell>
          <cell r="Y50" t="str">
            <v>藤野　次雄</v>
          </cell>
          <cell r="Z50">
            <v>10900000</v>
          </cell>
          <cell r="AA50" t="str">
            <v>研）学術院</v>
          </cell>
          <cell r="AB50" t="str">
            <v>国際総合科学部</v>
          </cell>
          <cell r="AC50" t="str">
            <v>教授</v>
          </cell>
          <cell r="AH50">
            <v>1</v>
          </cell>
          <cell r="AI50" t="str">
            <v>開始</v>
          </cell>
          <cell r="AK50" t="str">
            <v>基盤研究(B)　分担者(東京家政学院大学）</v>
          </cell>
          <cell r="AL50" t="str">
            <v>H23. 4</v>
          </cell>
          <cell r="AM50" t="str">
            <v>H23. 9</v>
          </cell>
        </row>
        <row r="51">
          <cell r="A51">
            <v>1022610012</v>
          </cell>
          <cell r="B51" t="str">
            <v>(科研)出産の高齢化に伴う親子支援モデルの検討</v>
          </cell>
          <cell r="C51">
            <v>10953008</v>
          </cell>
          <cell r="D51" t="str">
            <v>研）勝川　由美(19-)</v>
          </cell>
          <cell r="E51" t="str">
            <v>H19. 4. 1</v>
          </cell>
          <cell r="G51" t="str">
            <v>H23年度</v>
          </cell>
          <cell r="H51" t="str">
            <v>(科研)出産の高齢化に伴う親子支援モデルの</v>
          </cell>
          <cell r="I51" t="str">
            <v>科学研究費補助金</v>
          </cell>
          <cell r="J51">
            <v>8160006</v>
          </cell>
          <cell r="K51" t="str">
            <v>大堀　陽子</v>
          </cell>
          <cell r="L51">
            <v>10320000</v>
          </cell>
          <cell r="M51" t="str">
            <v>研究推進課（22-）</v>
          </cell>
          <cell r="N51">
            <v>650000000</v>
          </cell>
          <cell r="O51" t="str">
            <v>（支出）科学研究費補助金</v>
          </cell>
          <cell r="P51">
            <v>1</v>
          </cell>
          <cell r="Q51" t="str">
            <v>直接経費</v>
          </cell>
          <cell r="R51">
            <v>3</v>
          </cell>
          <cell r="S51" t="str">
            <v>科研費</v>
          </cell>
          <cell r="T51">
            <v>1</v>
          </cell>
          <cell r="U51" t="str">
            <v>繰越有</v>
          </cell>
          <cell r="V51" t="str">
            <v>H22. 4. 1</v>
          </cell>
          <cell r="W51" t="str">
            <v>H24. 3.31</v>
          </cell>
          <cell r="X51">
            <v>1090524</v>
          </cell>
          <cell r="Y51" t="str">
            <v>臼井　雅美</v>
          </cell>
          <cell r="Z51">
            <v>10950000</v>
          </cell>
          <cell r="AA51" t="str">
            <v>研）学術院（福浦）</v>
          </cell>
          <cell r="AB51" t="str">
            <v>医学研究科</v>
          </cell>
          <cell r="AC51" t="str">
            <v>准教授</v>
          </cell>
          <cell r="AH51">
            <v>1</v>
          </cell>
          <cell r="AI51" t="str">
            <v>開始</v>
          </cell>
          <cell r="AK51" t="str">
            <v>基盤研究(C）繰越分</v>
          </cell>
          <cell r="AL51" t="str">
            <v>H23. 4</v>
          </cell>
          <cell r="AM51" t="str">
            <v>H23. 9</v>
          </cell>
        </row>
        <row r="52">
          <cell r="A52">
            <v>1121590881</v>
          </cell>
          <cell r="B52" t="str">
            <v>（科研）新規造影剤ソナゾイドを用いた膵腫瘍の造影超音波内視鏡診断の開発</v>
          </cell>
          <cell r="C52">
            <v>11005151</v>
          </cell>
          <cell r="D52" t="str">
            <v>病）杉森　一哉</v>
          </cell>
          <cell r="E52" t="str">
            <v>H18. 4. 1</v>
          </cell>
          <cell r="G52" t="str">
            <v>H23年度</v>
          </cell>
          <cell r="H52" t="str">
            <v>（科研）新規造影剤ソナゾイドを用いた膵腫</v>
          </cell>
          <cell r="I52" t="str">
            <v>科学研究費補助金</v>
          </cell>
          <cell r="J52">
            <v>8160006</v>
          </cell>
          <cell r="K52" t="str">
            <v>大堀　陽子</v>
          </cell>
          <cell r="L52">
            <v>10320000</v>
          </cell>
          <cell r="M52" t="str">
            <v>研究推進課（22-）</v>
          </cell>
          <cell r="N52">
            <v>650000000</v>
          </cell>
          <cell r="O52" t="str">
            <v>（支出）科学研究費補助金</v>
          </cell>
          <cell r="P52">
            <v>1</v>
          </cell>
          <cell r="Q52" t="str">
            <v>直接経費</v>
          </cell>
          <cell r="R52">
            <v>3</v>
          </cell>
          <cell r="S52" t="str">
            <v>科研費</v>
          </cell>
          <cell r="T52">
            <v>1</v>
          </cell>
          <cell r="U52" t="str">
            <v>繰越有</v>
          </cell>
          <cell r="V52" t="str">
            <v>H23. 4. 1</v>
          </cell>
          <cell r="W52" t="str">
            <v>H24. 3.31</v>
          </cell>
          <cell r="X52">
            <v>1060561</v>
          </cell>
          <cell r="Y52" t="str">
            <v>杉森　一哉</v>
          </cell>
          <cell r="Z52">
            <v>30400000</v>
          </cell>
          <cell r="AA52" t="str">
            <v>セ）センター</v>
          </cell>
          <cell r="AB52" t="str">
            <v>センター病院</v>
          </cell>
          <cell r="AC52" t="str">
            <v>助教</v>
          </cell>
          <cell r="AH52">
            <v>1</v>
          </cell>
          <cell r="AI52" t="str">
            <v>開始</v>
          </cell>
          <cell r="AK52" t="str">
            <v>基盤研究(C)</v>
          </cell>
          <cell r="AL52" t="str">
            <v>H23. 4</v>
          </cell>
          <cell r="AM52" t="str">
            <v>H23. 9</v>
          </cell>
        </row>
        <row r="53">
          <cell r="A53">
            <v>1122591292</v>
          </cell>
          <cell r="B53" t="str">
            <v>(科研)認知症に伴う行動障害と精神症状の神経病理学的基盤の解明</v>
          </cell>
          <cell r="C53">
            <v>11001226</v>
          </cell>
          <cell r="D53" t="str">
            <v>病附）都丸　公二（22-）</v>
          </cell>
          <cell r="E53" t="str">
            <v>H22. 4. 1</v>
          </cell>
          <cell r="G53" t="str">
            <v>H23年度</v>
          </cell>
          <cell r="H53" t="str">
            <v>(科研)認知症に伴う行動障害と精神症状の神</v>
          </cell>
          <cell r="I53" t="str">
            <v>科学研究費補助金</v>
          </cell>
          <cell r="J53">
            <v>8160006</v>
          </cell>
          <cell r="K53" t="str">
            <v>大堀　陽子</v>
          </cell>
          <cell r="L53">
            <v>10320000</v>
          </cell>
          <cell r="M53" t="str">
            <v>研究推進課（22-）</v>
          </cell>
          <cell r="N53">
            <v>650000000</v>
          </cell>
          <cell r="O53" t="str">
            <v>（支出）科学研究費補助金</v>
          </cell>
          <cell r="P53">
            <v>1</v>
          </cell>
          <cell r="Q53" t="str">
            <v>直接経費</v>
          </cell>
          <cell r="R53">
            <v>3</v>
          </cell>
          <cell r="S53" t="str">
            <v>科研費</v>
          </cell>
          <cell r="T53">
            <v>1</v>
          </cell>
          <cell r="U53" t="str">
            <v>繰越有</v>
          </cell>
          <cell r="V53" t="str">
            <v>H23. 4. 1</v>
          </cell>
          <cell r="W53" t="str">
            <v>H24. 3.31</v>
          </cell>
          <cell r="X53">
            <v>1040044</v>
          </cell>
          <cell r="Y53" t="str">
            <v>都甲　崇</v>
          </cell>
          <cell r="Z53">
            <v>10950000</v>
          </cell>
          <cell r="AA53" t="str">
            <v>研）学術院（福浦）</v>
          </cell>
          <cell r="AB53" t="str">
            <v>医学部</v>
          </cell>
          <cell r="AC53" t="str">
            <v>准教授</v>
          </cell>
          <cell r="AH53">
            <v>1</v>
          </cell>
          <cell r="AI53" t="str">
            <v>開始</v>
          </cell>
          <cell r="AK53" t="str">
            <v>基盤研究(C)</v>
          </cell>
          <cell r="AL53" t="str">
            <v>H23. 4</v>
          </cell>
          <cell r="AM53" t="str">
            <v>H23. 9</v>
          </cell>
        </row>
        <row r="54">
          <cell r="A54">
            <v>1123390353</v>
          </cell>
          <cell r="B54" t="str">
            <v>（科研）神経再生医療を目指した多能性組織幹細胞の単離と神経分化誘導</v>
          </cell>
          <cell r="C54">
            <v>10952272</v>
          </cell>
          <cell r="D54" t="str">
            <v>研）水木　信久(19-)</v>
          </cell>
          <cell r="E54" t="str">
            <v>H19. 4. 1</v>
          </cell>
          <cell r="G54" t="str">
            <v>H23年度</v>
          </cell>
          <cell r="H54" t="str">
            <v>（科研）神経再生医療を目指した多能性組織</v>
          </cell>
          <cell r="I54" t="str">
            <v>科学研究費補助金</v>
          </cell>
          <cell r="J54">
            <v>1060803</v>
          </cell>
          <cell r="K54" t="str">
            <v>原田　拓</v>
          </cell>
          <cell r="L54">
            <v>10320000</v>
          </cell>
          <cell r="M54" t="str">
            <v>研究推進課（22-）</v>
          </cell>
          <cell r="N54">
            <v>650000000</v>
          </cell>
          <cell r="O54" t="str">
            <v>（支出）科学研究費補助金</v>
          </cell>
          <cell r="P54">
            <v>1</v>
          </cell>
          <cell r="Q54" t="str">
            <v>直接経費</v>
          </cell>
          <cell r="R54">
            <v>3</v>
          </cell>
          <cell r="S54" t="str">
            <v>科研費</v>
          </cell>
          <cell r="T54">
            <v>1</v>
          </cell>
          <cell r="U54" t="str">
            <v>繰越有</v>
          </cell>
          <cell r="V54" t="str">
            <v>H23. 4. 1</v>
          </cell>
          <cell r="W54" t="str">
            <v>H24. 3.31</v>
          </cell>
          <cell r="X54">
            <v>921334</v>
          </cell>
          <cell r="Y54" t="str">
            <v>菅野　洋</v>
          </cell>
          <cell r="Z54">
            <v>10950000</v>
          </cell>
          <cell r="AA54" t="str">
            <v>研）学術院（福浦）</v>
          </cell>
          <cell r="AB54" t="str">
            <v>医学部</v>
          </cell>
          <cell r="AC54" t="str">
            <v>准教授</v>
          </cell>
          <cell r="AH54">
            <v>1</v>
          </cell>
          <cell r="AI54" t="str">
            <v>開始</v>
          </cell>
          <cell r="AK54" t="str">
            <v>基盤研究(B)</v>
          </cell>
          <cell r="AL54" t="str">
            <v>H23. 4</v>
          </cell>
          <cell r="AM54" t="str">
            <v>H23. 9</v>
          </cell>
        </row>
        <row r="55">
          <cell r="A55">
            <v>1123659762</v>
          </cell>
          <cell r="B55" t="str">
            <v>(科基)腹腔鏡手術操作における触覚感の定量化と手術シミュレータの再現に関する研究</v>
          </cell>
          <cell r="C55">
            <v>10952166</v>
          </cell>
          <cell r="D55" t="str">
            <v>研）窪田　吉信（19-）</v>
          </cell>
          <cell r="E55" t="str">
            <v>H19. 4. 1</v>
          </cell>
          <cell r="G55" t="str">
            <v>H23年度</v>
          </cell>
          <cell r="H55" t="str">
            <v>(科基)腹腔鏡手術操作における触覚感の定量</v>
          </cell>
          <cell r="I55" t="str">
            <v>科研費(基金分)</v>
          </cell>
          <cell r="J55">
            <v>8160006</v>
          </cell>
          <cell r="K55" t="str">
            <v>大堀　陽子</v>
          </cell>
          <cell r="L55">
            <v>10320000</v>
          </cell>
          <cell r="M55" t="str">
            <v>研究推進課（22-）</v>
          </cell>
          <cell r="N55">
            <v>652000000</v>
          </cell>
          <cell r="O55" t="str">
            <v>（支出）学術研究助成基金助成金(科基)</v>
          </cell>
          <cell r="P55">
            <v>1</v>
          </cell>
          <cell r="Q55" t="str">
            <v>直接経費</v>
          </cell>
          <cell r="R55">
            <v>3</v>
          </cell>
          <cell r="S55" t="str">
            <v>科研費</v>
          </cell>
          <cell r="T55">
            <v>1</v>
          </cell>
          <cell r="U55" t="str">
            <v>繰越有</v>
          </cell>
          <cell r="V55" t="str">
            <v>H23. 4.28</v>
          </cell>
          <cell r="W55" t="str">
            <v>H25. 3.31</v>
          </cell>
          <cell r="X55">
            <v>801221</v>
          </cell>
          <cell r="Y55" t="str">
            <v>窪田　吉信</v>
          </cell>
          <cell r="Z55">
            <v>10950000</v>
          </cell>
          <cell r="AA55" t="str">
            <v>研）学術院（福浦）</v>
          </cell>
          <cell r="AB55" t="str">
            <v>医学部</v>
          </cell>
          <cell r="AC55" t="str">
            <v>教授</v>
          </cell>
          <cell r="AH55">
            <v>1</v>
          </cell>
          <cell r="AI55" t="str">
            <v>開始</v>
          </cell>
          <cell r="AK55" t="str">
            <v>挑戦的萌芽研究(基金)</v>
          </cell>
          <cell r="AL55" t="str">
            <v>H23. 4</v>
          </cell>
          <cell r="AM55" t="str">
            <v>H23. 9</v>
          </cell>
        </row>
        <row r="56">
          <cell r="A56">
            <v>1121300171</v>
          </cell>
          <cell r="B56" t="str">
            <v>（科研）細胞内シグナル伝達解析を活用した軟骨再生を促進する超音波刺激条件の特定に関する研究</v>
          </cell>
          <cell r="C56">
            <v>10952317</v>
          </cell>
          <cell r="D56" t="str">
            <v>研）熊谷　研（20-）</v>
          </cell>
          <cell r="E56" t="str">
            <v>H20. 4. 1</v>
          </cell>
          <cell r="G56" t="str">
            <v>H23年度</v>
          </cell>
          <cell r="H56" t="str">
            <v>（科研）細胞内シグナル伝達解析を活用した</v>
          </cell>
          <cell r="I56" t="str">
            <v>科学研究費補助金</v>
          </cell>
          <cell r="J56">
            <v>8160006</v>
          </cell>
          <cell r="K56" t="str">
            <v>大堀　陽子</v>
          </cell>
          <cell r="L56">
            <v>10320000</v>
          </cell>
          <cell r="M56" t="str">
            <v>研究推進課（22-）</v>
          </cell>
          <cell r="N56">
            <v>650000000</v>
          </cell>
          <cell r="O56" t="str">
            <v>（支出）科学研究費補助金</v>
          </cell>
          <cell r="P56">
            <v>1</v>
          </cell>
          <cell r="Q56" t="str">
            <v>直接経費</v>
          </cell>
          <cell r="R56">
            <v>3</v>
          </cell>
          <cell r="S56" t="str">
            <v>科研費</v>
          </cell>
          <cell r="T56">
            <v>1</v>
          </cell>
          <cell r="U56" t="str">
            <v>繰越有</v>
          </cell>
          <cell r="V56" t="str">
            <v>H23. 4. 1</v>
          </cell>
          <cell r="W56" t="str">
            <v>H24. 3.31</v>
          </cell>
          <cell r="X56">
            <v>1080525</v>
          </cell>
          <cell r="Y56" t="str">
            <v>熊谷　研</v>
          </cell>
          <cell r="Z56">
            <v>10950000</v>
          </cell>
          <cell r="AA56" t="str">
            <v>研）学術院（福浦）</v>
          </cell>
          <cell r="AB56" t="str">
            <v>医学部</v>
          </cell>
          <cell r="AC56" t="str">
            <v>助教</v>
          </cell>
          <cell r="AH56">
            <v>1</v>
          </cell>
          <cell r="AI56" t="str">
            <v>開始</v>
          </cell>
          <cell r="AK56" t="str">
            <v>基盤研究(B)　分担者（神奈川歯科大学）</v>
          </cell>
          <cell r="AL56" t="str">
            <v>H23. 4</v>
          </cell>
          <cell r="AM56" t="str">
            <v>H23. 9</v>
          </cell>
        </row>
        <row r="57">
          <cell r="A57">
            <v>1121009100</v>
          </cell>
          <cell r="B57" t="str">
            <v>(科研)海産無脊椎動物レクチンの糖鎖認識に基づく創薬診断を目指したグライコミクス</v>
          </cell>
          <cell r="C57">
            <v>10901091</v>
          </cell>
          <cell r="D57" t="str">
            <v>研）大関　泰裕</v>
          </cell>
          <cell r="E57" t="str">
            <v>H16. 4. 1</v>
          </cell>
          <cell r="G57" t="str">
            <v>H23年度</v>
          </cell>
          <cell r="H57" t="str">
            <v>(科研)海産無脊椎動物レクチンの糖鎖認識に</v>
          </cell>
          <cell r="I57" t="str">
            <v>科学研究費補助金</v>
          </cell>
          <cell r="J57">
            <v>8160006</v>
          </cell>
          <cell r="K57" t="str">
            <v>大堀　陽子</v>
          </cell>
          <cell r="L57">
            <v>10320000</v>
          </cell>
          <cell r="M57" t="str">
            <v>研究推進課（22-）</v>
          </cell>
          <cell r="N57">
            <v>650000000</v>
          </cell>
          <cell r="O57" t="str">
            <v>（支出）科学研究費補助金</v>
          </cell>
          <cell r="P57">
            <v>1</v>
          </cell>
          <cell r="Q57" t="str">
            <v>直接経費</v>
          </cell>
          <cell r="R57">
            <v>3</v>
          </cell>
          <cell r="S57" t="str">
            <v>科研費</v>
          </cell>
          <cell r="T57">
            <v>1</v>
          </cell>
          <cell r="U57" t="str">
            <v>繰越有</v>
          </cell>
          <cell r="V57" t="str">
            <v>H23. 4. 1</v>
          </cell>
          <cell r="W57" t="str">
            <v>H24. 3.31</v>
          </cell>
          <cell r="X57">
            <v>951101</v>
          </cell>
          <cell r="Y57" t="str">
            <v>大関　泰裕</v>
          </cell>
          <cell r="Z57">
            <v>10900000</v>
          </cell>
          <cell r="AA57" t="str">
            <v>研）学術院</v>
          </cell>
          <cell r="AB57" t="str">
            <v>国際総合科学部</v>
          </cell>
          <cell r="AC57" t="str">
            <v>教授</v>
          </cell>
          <cell r="AH57">
            <v>1</v>
          </cell>
          <cell r="AI57" t="str">
            <v>開始</v>
          </cell>
          <cell r="AK57" t="str">
            <v>特別研究員奨励費(外国人）</v>
          </cell>
          <cell r="AL57" t="str">
            <v>H23. 4</v>
          </cell>
          <cell r="AM57" t="str">
            <v>H23. 9</v>
          </cell>
        </row>
        <row r="58">
          <cell r="A58">
            <v>1121590376</v>
          </cell>
          <cell r="B58" t="str">
            <v>（科研）TTF-1が関与する悪性神経内分泌細胞特異的分子発現誘導システムの全容解明</v>
          </cell>
          <cell r="C58">
            <v>10952193</v>
          </cell>
          <cell r="D58" t="str">
            <v>研）下山田　博明(19-)</v>
          </cell>
          <cell r="E58" t="str">
            <v>H19. 4. 1</v>
          </cell>
          <cell r="G58" t="str">
            <v>H23年度</v>
          </cell>
          <cell r="H58" t="str">
            <v>（科研）TTF-1が関与する悪性神経内分泌細</v>
          </cell>
          <cell r="I58" t="str">
            <v>科学研究費補助金</v>
          </cell>
          <cell r="J58">
            <v>8160006</v>
          </cell>
          <cell r="K58" t="str">
            <v>大堀　陽子</v>
          </cell>
          <cell r="L58">
            <v>10320000</v>
          </cell>
          <cell r="M58" t="str">
            <v>研究推進課（22-）</v>
          </cell>
          <cell r="N58">
            <v>650000000</v>
          </cell>
          <cell r="O58" t="str">
            <v>（支出）科学研究費補助金</v>
          </cell>
          <cell r="P58">
            <v>1</v>
          </cell>
          <cell r="Q58" t="str">
            <v>直接経費</v>
          </cell>
          <cell r="R58">
            <v>3</v>
          </cell>
          <cell r="S58" t="str">
            <v>科研費</v>
          </cell>
          <cell r="T58">
            <v>1</v>
          </cell>
          <cell r="U58" t="str">
            <v>繰越有</v>
          </cell>
          <cell r="V58" t="str">
            <v>H23. 4. 1</v>
          </cell>
          <cell r="W58" t="str">
            <v>H24. 3.31</v>
          </cell>
          <cell r="X58">
            <v>980143</v>
          </cell>
          <cell r="Y58" t="str">
            <v>矢澤　卓也</v>
          </cell>
          <cell r="Z58">
            <v>10950000</v>
          </cell>
          <cell r="AA58" t="str">
            <v>研）学術院（福浦）</v>
          </cell>
          <cell r="AB58" t="str">
            <v>医学部</v>
          </cell>
          <cell r="AC58" t="str">
            <v>准教授</v>
          </cell>
          <cell r="AH58">
            <v>1</v>
          </cell>
          <cell r="AI58" t="str">
            <v>開始</v>
          </cell>
          <cell r="AK58" t="str">
            <v>基盤研究(C)</v>
          </cell>
          <cell r="AL58" t="str">
            <v>H23. 4</v>
          </cell>
          <cell r="AM58" t="str">
            <v>H23. 9</v>
          </cell>
        </row>
        <row r="59">
          <cell r="A59">
            <v>1121591572</v>
          </cell>
          <cell r="B59" t="str">
            <v>（科研）放射性同位体標識ｓiRNAを用いた生体内遺伝子発現イメージングに関する研究</v>
          </cell>
          <cell r="C59">
            <v>11351077</v>
          </cell>
          <cell r="D59" t="str">
            <v>客）中神　佳宏（22-）</v>
          </cell>
          <cell r="E59" t="str">
            <v>H22. 4. 1</v>
          </cell>
          <cell r="G59" t="str">
            <v>H23年度</v>
          </cell>
          <cell r="H59" t="str">
            <v>（科研）放射性同位体標識ｓiRNAを用いた生</v>
          </cell>
          <cell r="I59" t="str">
            <v>科学研究費補助金</v>
          </cell>
          <cell r="J59">
            <v>8160006</v>
          </cell>
          <cell r="K59" t="str">
            <v>大堀　陽子</v>
          </cell>
          <cell r="L59">
            <v>10320000</v>
          </cell>
          <cell r="M59" t="str">
            <v>研究推進課（22-）</v>
          </cell>
          <cell r="N59">
            <v>650000000</v>
          </cell>
          <cell r="O59" t="str">
            <v>（支出）科学研究費補助金</v>
          </cell>
          <cell r="P59">
            <v>1</v>
          </cell>
          <cell r="Q59" t="str">
            <v>直接経費</v>
          </cell>
          <cell r="R59">
            <v>3</v>
          </cell>
          <cell r="S59" t="str">
            <v>科研費</v>
          </cell>
          <cell r="T59">
            <v>1</v>
          </cell>
          <cell r="U59" t="str">
            <v>繰越有</v>
          </cell>
          <cell r="V59" t="str">
            <v>H23. 4. 1</v>
          </cell>
          <cell r="W59" t="str">
            <v>H24. 3.31</v>
          </cell>
          <cell r="X59">
            <v>1020084</v>
          </cell>
          <cell r="Y59" t="str">
            <v>中神　佳宏</v>
          </cell>
          <cell r="Z59">
            <v>11350000</v>
          </cell>
          <cell r="AA59" t="str">
            <v>客)客員教員等(福浦)(19-)</v>
          </cell>
          <cell r="AB59" t="str">
            <v>医学部</v>
          </cell>
          <cell r="AC59" t="str">
            <v>客員研究員</v>
          </cell>
          <cell r="AH59">
            <v>1</v>
          </cell>
          <cell r="AI59" t="str">
            <v>開始</v>
          </cell>
          <cell r="AK59" t="str">
            <v>基盤研究(C)</v>
          </cell>
          <cell r="AL59" t="str">
            <v>H23. 4</v>
          </cell>
          <cell r="AM59" t="str">
            <v>H23. 9</v>
          </cell>
        </row>
        <row r="60">
          <cell r="A60">
            <v>1123659815</v>
          </cell>
          <cell r="B60" t="str">
            <v>(科基)ベーチェット病のインフリキシマブ治療不応答性因子の解明</v>
          </cell>
          <cell r="C60">
            <v>11351080</v>
          </cell>
          <cell r="D60" t="str">
            <v>客）河越　龍方（22-）</v>
          </cell>
          <cell r="E60" t="str">
            <v>H22. 4. 1</v>
          </cell>
          <cell r="G60" t="str">
            <v>H23年度</v>
          </cell>
          <cell r="H60" t="str">
            <v>(科基)ベーチェット病のインフリキシマブ治</v>
          </cell>
          <cell r="I60" t="str">
            <v>科研費(基金分)</v>
          </cell>
          <cell r="J60">
            <v>8160006</v>
          </cell>
          <cell r="K60" t="str">
            <v>大堀　陽子</v>
          </cell>
          <cell r="L60">
            <v>10320000</v>
          </cell>
          <cell r="M60" t="str">
            <v>研究推進課（22-）</v>
          </cell>
          <cell r="N60">
            <v>652000000</v>
          </cell>
          <cell r="O60" t="str">
            <v>（支出）学術研究助成基金助成金(科基)</v>
          </cell>
          <cell r="P60">
            <v>1</v>
          </cell>
          <cell r="Q60" t="str">
            <v>直接経費</v>
          </cell>
          <cell r="R60">
            <v>3</v>
          </cell>
          <cell r="S60" t="str">
            <v>科研費</v>
          </cell>
          <cell r="T60">
            <v>1</v>
          </cell>
          <cell r="U60" t="str">
            <v>繰越有</v>
          </cell>
          <cell r="V60" t="str">
            <v>H23. 4.28</v>
          </cell>
          <cell r="W60" t="str">
            <v>H25. 3.31</v>
          </cell>
          <cell r="X60">
            <v>1010076</v>
          </cell>
          <cell r="Y60" t="str">
            <v>水木　信久</v>
          </cell>
          <cell r="Z60">
            <v>10950000</v>
          </cell>
          <cell r="AA60" t="str">
            <v>研）学術院（福浦）</v>
          </cell>
          <cell r="AB60" t="str">
            <v>医学部</v>
          </cell>
          <cell r="AC60" t="str">
            <v>教授</v>
          </cell>
          <cell r="AH60">
            <v>1</v>
          </cell>
          <cell r="AI60" t="str">
            <v>開始</v>
          </cell>
          <cell r="AK60" t="str">
            <v>挑戦的萌芽研究(基金)</v>
          </cell>
          <cell r="AL60" t="str">
            <v>H23. 4</v>
          </cell>
          <cell r="AM60" t="str">
            <v>H23. 9</v>
          </cell>
        </row>
        <row r="61">
          <cell r="A61">
            <v>1123592972</v>
          </cell>
          <cell r="B61" t="str">
            <v>(科基)aPKCλ/ιの発現・局在異常は口腔がんの新たな診断基準となり得るか？</v>
          </cell>
          <cell r="C61">
            <v>10952359</v>
          </cell>
          <cell r="D61" t="str">
            <v>研）光藤　健司（21-）</v>
          </cell>
          <cell r="E61" t="str">
            <v>H21. 4. 1</v>
          </cell>
          <cell r="G61" t="str">
            <v>H23年度</v>
          </cell>
          <cell r="H61" t="str">
            <v>(科基)aPKCλ/ιの発現・局在異常は口腔が</v>
          </cell>
          <cell r="I61" t="str">
            <v>科研費(基金分)</v>
          </cell>
          <cell r="J61">
            <v>8160006</v>
          </cell>
          <cell r="K61" t="str">
            <v>大堀　陽子</v>
          </cell>
          <cell r="L61">
            <v>10320000</v>
          </cell>
          <cell r="M61" t="str">
            <v>研究推進課（22-）</v>
          </cell>
          <cell r="N61">
            <v>652000000</v>
          </cell>
          <cell r="O61" t="str">
            <v>（支出）学術研究助成基金助成金(科基)</v>
          </cell>
          <cell r="P61">
            <v>1</v>
          </cell>
          <cell r="Q61" t="str">
            <v>直接経費</v>
          </cell>
          <cell r="R61">
            <v>3</v>
          </cell>
          <cell r="S61" t="str">
            <v>科研費</v>
          </cell>
          <cell r="T61">
            <v>1</v>
          </cell>
          <cell r="U61" t="str">
            <v>繰越有</v>
          </cell>
          <cell r="V61" t="str">
            <v>H23. 4.28</v>
          </cell>
          <cell r="W61" t="str">
            <v>H26. 3.31</v>
          </cell>
          <cell r="X61">
            <v>1090502</v>
          </cell>
          <cell r="Y61" t="str">
            <v>小泉　敏之</v>
          </cell>
          <cell r="Z61">
            <v>10950000</v>
          </cell>
          <cell r="AA61" t="str">
            <v>研）学術院（福浦）</v>
          </cell>
          <cell r="AB61" t="str">
            <v>医学部</v>
          </cell>
          <cell r="AC61" t="str">
            <v>助教</v>
          </cell>
          <cell r="AH61">
            <v>1</v>
          </cell>
          <cell r="AI61" t="str">
            <v>開始</v>
          </cell>
          <cell r="AK61" t="str">
            <v>基盤研究(C) (基金)</v>
          </cell>
          <cell r="AL61" t="str">
            <v>H23. 4</v>
          </cell>
          <cell r="AM61" t="str">
            <v>H23. 9</v>
          </cell>
        </row>
        <row r="62">
          <cell r="A62">
            <v>1122018024</v>
          </cell>
          <cell r="B62" t="str">
            <v>（科研）量子・熱ゆらぎを考慮した生体分子高次系クラスターの理論的解明</v>
          </cell>
          <cell r="C62">
            <v>10901257</v>
          </cell>
          <cell r="D62" t="str">
            <v>研）北　幸海（22-）</v>
          </cell>
          <cell r="E62" t="str">
            <v>H22. 4. 1</v>
          </cell>
          <cell r="G62" t="str">
            <v>H23年度</v>
          </cell>
          <cell r="H62" t="str">
            <v>（科研）量子・熱ゆらぎを考慮した生体分子</v>
          </cell>
          <cell r="I62" t="str">
            <v>科学研究費補助金</v>
          </cell>
          <cell r="J62">
            <v>8160006</v>
          </cell>
          <cell r="K62" t="str">
            <v>大堀　陽子</v>
          </cell>
          <cell r="L62">
            <v>10320000</v>
          </cell>
          <cell r="M62" t="str">
            <v>研究推進課（22-）</v>
          </cell>
          <cell r="N62">
            <v>650000000</v>
          </cell>
          <cell r="O62" t="str">
            <v>（支出）科学研究費補助金</v>
          </cell>
          <cell r="P62">
            <v>1</v>
          </cell>
          <cell r="Q62" t="str">
            <v>直接経費</v>
          </cell>
          <cell r="R62">
            <v>3</v>
          </cell>
          <cell r="S62" t="str">
            <v>科研費</v>
          </cell>
          <cell r="T62">
            <v>1</v>
          </cell>
          <cell r="U62" t="str">
            <v>繰越有</v>
          </cell>
          <cell r="V62" t="str">
            <v>H23. 4. 1</v>
          </cell>
          <cell r="W62" t="str">
            <v>H24. 3.31</v>
          </cell>
          <cell r="X62">
            <v>1020178</v>
          </cell>
          <cell r="Y62" t="str">
            <v>立川　仁典</v>
          </cell>
          <cell r="Z62">
            <v>10900000</v>
          </cell>
          <cell r="AA62" t="str">
            <v>研）学術院</v>
          </cell>
          <cell r="AB62" t="str">
            <v>国際総合科学部(八景）</v>
          </cell>
          <cell r="AC62" t="str">
            <v>教授</v>
          </cell>
          <cell r="AH62">
            <v>1</v>
          </cell>
          <cell r="AI62" t="str">
            <v>開始</v>
          </cell>
          <cell r="AK62" t="str">
            <v>特定領域研究</v>
          </cell>
          <cell r="AL62" t="str">
            <v>H23. 4</v>
          </cell>
          <cell r="AM62" t="str">
            <v>H23. 9</v>
          </cell>
        </row>
        <row r="63">
          <cell r="A63">
            <v>1022610012</v>
          </cell>
          <cell r="B63" t="str">
            <v>(科研)出産の高齢化に伴う親子支援モデルの検討</v>
          </cell>
          <cell r="C63">
            <v>10953014</v>
          </cell>
          <cell r="D63" t="str">
            <v>研）坂梨　薫(19-)</v>
          </cell>
          <cell r="E63" t="str">
            <v>H19. 4. 1</v>
          </cell>
          <cell r="G63" t="str">
            <v>H23年度</v>
          </cell>
          <cell r="H63" t="str">
            <v>(科研)出産の高齢化に伴う親子支援モデルの</v>
          </cell>
          <cell r="I63" t="str">
            <v>科学研究費補助金</v>
          </cell>
          <cell r="J63">
            <v>8160006</v>
          </cell>
          <cell r="K63" t="str">
            <v>大堀　陽子</v>
          </cell>
          <cell r="L63">
            <v>10320000</v>
          </cell>
          <cell r="M63" t="str">
            <v>研究推進課（22-）</v>
          </cell>
          <cell r="N63">
            <v>650000000</v>
          </cell>
          <cell r="O63" t="str">
            <v>（支出）科学研究費補助金</v>
          </cell>
          <cell r="P63">
            <v>1</v>
          </cell>
          <cell r="Q63" t="str">
            <v>直接経費</v>
          </cell>
          <cell r="R63">
            <v>3</v>
          </cell>
          <cell r="S63" t="str">
            <v>科研費</v>
          </cell>
          <cell r="T63">
            <v>1</v>
          </cell>
          <cell r="U63" t="str">
            <v>繰越有</v>
          </cell>
          <cell r="V63" t="str">
            <v>H22. 4. 1</v>
          </cell>
          <cell r="W63" t="str">
            <v>H24. 3.31</v>
          </cell>
          <cell r="X63">
            <v>1090524</v>
          </cell>
          <cell r="Y63" t="str">
            <v>臼井　雅美</v>
          </cell>
          <cell r="Z63">
            <v>10950000</v>
          </cell>
          <cell r="AA63" t="str">
            <v>研）学術院（福浦）</v>
          </cell>
          <cell r="AB63" t="str">
            <v>医学研究科</v>
          </cell>
          <cell r="AC63" t="str">
            <v>准教授</v>
          </cell>
          <cell r="AH63">
            <v>1</v>
          </cell>
          <cell r="AI63" t="str">
            <v>開始</v>
          </cell>
          <cell r="AK63" t="str">
            <v>基盤研究(C）繰越分</v>
          </cell>
          <cell r="AL63" t="str">
            <v>H23. 4</v>
          </cell>
          <cell r="AM63" t="str">
            <v>H23. 9</v>
          </cell>
        </row>
        <row r="64">
          <cell r="A64">
            <v>1122370044</v>
          </cell>
          <cell r="B64" t="str">
            <v>（科研）BAM複合体による細胞膜タンパク質輸送機構の解明</v>
          </cell>
          <cell r="C64">
            <v>10901158</v>
          </cell>
          <cell r="D64" t="str">
            <v>研）朴　三用</v>
          </cell>
          <cell r="E64" t="str">
            <v>H16. 4. 1</v>
          </cell>
          <cell r="G64" t="str">
            <v>H23年度</v>
          </cell>
          <cell r="H64" t="str">
            <v>（科研）BAM複合体による細胞膜タンパク質</v>
          </cell>
          <cell r="I64" t="str">
            <v>科学研究費補助金</v>
          </cell>
          <cell r="J64">
            <v>8160006</v>
          </cell>
          <cell r="K64" t="str">
            <v>大堀　陽子</v>
          </cell>
          <cell r="L64">
            <v>10320000</v>
          </cell>
          <cell r="M64" t="str">
            <v>研究推進課（22-）</v>
          </cell>
          <cell r="N64">
            <v>650000000</v>
          </cell>
          <cell r="O64" t="str">
            <v>（支出）科学研究費補助金</v>
          </cell>
          <cell r="P64">
            <v>1</v>
          </cell>
          <cell r="Q64" t="str">
            <v>直接経費</v>
          </cell>
          <cell r="R64">
            <v>3</v>
          </cell>
          <cell r="S64" t="str">
            <v>科研費</v>
          </cell>
          <cell r="T64">
            <v>1</v>
          </cell>
          <cell r="U64" t="str">
            <v>繰越有</v>
          </cell>
          <cell r="V64" t="str">
            <v>H23. 4. 1</v>
          </cell>
          <cell r="W64" t="str">
            <v>H24. 3.31</v>
          </cell>
          <cell r="X64">
            <v>1010022</v>
          </cell>
          <cell r="Y64" t="str">
            <v>Ｊ．Ｒ．Ｈ　．テイム</v>
          </cell>
          <cell r="Z64">
            <v>10900000</v>
          </cell>
          <cell r="AA64" t="str">
            <v>研）学術院</v>
          </cell>
          <cell r="AB64" t="str">
            <v>生命ナノシステム科学研究科</v>
          </cell>
          <cell r="AC64" t="str">
            <v>教授</v>
          </cell>
          <cell r="AH64">
            <v>1</v>
          </cell>
          <cell r="AI64" t="str">
            <v>開始</v>
          </cell>
          <cell r="AK64" t="str">
            <v>基盤研究(Ｂ)</v>
          </cell>
          <cell r="AL64" t="str">
            <v>H23. 4</v>
          </cell>
          <cell r="AM64" t="str">
            <v>H23. 9</v>
          </cell>
        </row>
        <row r="65">
          <cell r="A65">
            <v>1123592045</v>
          </cell>
          <cell r="B65" t="str">
            <v>(科基)早期手術及び予防を目指した大動脈瘤発生における責任遺伝子の臨床的解析</v>
          </cell>
          <cell r="C65">
            <v>10952396</v>
          </cell>
          <cell r="D65" t="str">
            <v>研）鈴木　伸一（23-）</v>
          </cell>
          <cell r="E65" t="str">
            <v>H23. 4. 1</v>
          </cell>
          <cell r="G65" t="str">
            <v>H23年度</v>
          </cell>
          <cell r="H65" t="str">
            <v>(科基)早期手術及び予防を目指した大動脈瘤</v>
          </cell>
          <cell r="I65" t="str">
            <v>科研費(基金分)</v>
          </cell>
          <cell r="J65">
            <v>8160006</v>
          </cell>
          <cell r="K65" t="str">
            <v>大堀　陽子</v>
          </cell>
          <cell r="L65">
            <v>10320000</v>
          </cell>
          <cell r="M65" t="str">
            <v>研究推進課（22-）</v>
          </cell>
          <cell r="N65">
            <v>652000000</v>
          </cell>
          <cell r="O65" t="str">
            <v>（支出）学術研究助成基金助成金(科基)</v>
          </cell>
          <cell r="P65">
            <v>1</v>
          </cell>
          <cell r="Q65" t="str">
            <v>直接経費</v>
          </cell>
          <cell r="R65">
            <v>3</v>
          </cell>
          <cell r="S65" t="str">
            <v>科研費</v>
          </cell>
          <cell r="T65">
            <v>1</v>
          </cell>
          <cell r="U65" t="str">
            <v>繰越有</v>
          </cell>
          <cell r="V65" t="str">
            <v>H23. 4.28</v>
          </cell>
          <cell r="W65" t="str">
            <v>H26. 3.31</v>
          </cell>
          <cell r="X65">
            <v>1060574</v>
          </cell>
          <cell r="Y65" t="str">
            <v>益田　宗孝</v>
          </cell>
          <cell r="Z65">
            <v>10950000</v>
          </cell>
          <cell r="AA65" t="str">
            <v>研）学術院（福浦）</v>
          </cell>
          <cell r="AB65" t="str">
            <v>医学部</v>
          </cell>
          <cell r="AC65" t="str">
            <v>教授</v>
          </cell>
          <cell r="AH65">
            <v>1</v>
          </cell>
          <cell r="AI65" t="str">
            <v>開始</v>
          </cell>
          <cell r="AK65" t="str">
            <v>基盤研究(C)(基金)</v>
          </cell>
          <cell r="AL65" t="str">
            <v>H23. 4</v>
          </cell>
          <cell r="AM65" t="str">
            <v>H23. 9</v>
          </cell>
        </row>
        <row r="66">
          <cell r="A66">
            <v>1123590382</v>
          </cell>
          <cell r="B66" t="str">
            <v>(科基)多民族の強度近視患者を対象としたゲノムワイドな相関解析</v>
          </cell>
          <cell r="C66">
            <v>11351080</v>
          </cell>
          <cell r="D66" t="str">
            <v>客）河越　龍方（22-）</v>
          </cell>
          <cell r="E66" t="str">
            <v>H22. 4. 1</v>
          </cell>
          <cell r="G66" t="str">
            <v>H23年度</v>
          </cell>
          <cell r="H66" t="str">
            <v>(科基)多民族の強度近視患者を対象としたゲ</v>
          </cell>
          <cell r="I66" t="str">
            <v>科研費(基金分)</v>
          </cell>
          <cell r="J66">
            <v>8160006</v>
          </cell>
          <cell r="K66" t="str">
            <v>大堀　陽子</v>
          </cell>
          <cell r="L66">
            <v>10320000</v>
          </cell>
          <cell r="M66" t="str">
            <v>研究推進課（22-）</v>
          </cell>
          <cell r="N66">
            <v>652000000</v>
          </cell>
          <cell r="O66" t="str">
            <v>（支出）学術研究助成基金助成金(科基)</v>
          </cell>
          <cell r="P66">
            <v>1</v>
          </cell>
          <cell r="Q66" t="str">
            <v>直接経費</v>
          </cell>
          <cell r="R66">
            <v>3</v>
          </cell>
          <cell r="S66" t="str">
            <v>科研費</v>
          </cell>
          <cell r="T66">
            <v>1</v>
          </cell>
          <cell r="U66" t="str">
            <v>繰越有</v>
          </cell>
          <cell r="V66" t="str">
            <v>H23. 4.28</v>
          </cell>
          <cell r="W66" t="str">
            <v>H26. 3.31</v>
          </cell>
          <cell r="X66">
            <v>1090519</v>
          </cell>
          <cell r="Y66" t="str">
            <v>野村　直子</v>
          </cell>
          <cell r="Z66">
            <v>10950000</v>
          </cell>
          <cell r="AA66" t="str">
            <v>研）学術院（福浦）</v>
          </cell>
          <cell r="AB66" t="str">
            <v>医学部</v>
          </cell>
          <cell r="AC66" t="str">
            <v>准教授</v>
          </cell>
          <cell r="AH66">
            <v>1</v>
          </cell>
          <cell r="AI66" t="str">
            <v>開始</v>
          </cell>
          <cell r="AK66" t="str">
            <v>基盤研究(C)(基金)</v>
          </cell>
          <cell r="AL66" t="str">
            <v>H23. 4</v>
          </cell>
          <cell r="AM66" t="str">
            <v>H23. 9</v>
          </cell>
        </row>
        <row r="67">
          <cell r="A67">
            <v>1021592926</v>
          </cell>
          <cell r="B67" t="str">
            <v>(科研)都市部における世代間交流プログラム実践評価指標と視覚教育媒体の有効性の検証</v>
          </cell>
          <cell r="C67">
            <v>10953045</v>
          </cell>
          <cell r="D67" t="str">
            <v>研）糸井　和佳（21-）</v>
          </cell>
          <cell r="E67" t="str">
            <v>H21. 4. 1</v>
          </cell>
          <cell r="G67" t="str">
            <v>H23年度</v>
          </cell>
          <cell r="H67" t="str">
            <v>(科研)都市部における世代間交流プログラム</v>
          </cell>
          <cell r="I67" t="str">
            <v>科学研究費補助金</v>
          </cell>
          <cell r="J67">
            <v>8160006</v>
          </cell>
          <cell r="K67" t="str">
            <v>大堀　陽子</v>
          </cell>
          <cell r="L67">
            <v>10320000</v>
          </cell>
          <cell r="M67" t="str">
            <v>研究推進課（22-）</v>
          </cell>
          <cell r="N67">
            <v>650000000</v>
          </cell>
          <cell r="O67" t="str">
            <v>（支出）科学研究費補助金</v>
          </cell>
          <cell r="P67">
            <v>1</v>
          </cell>
          <cell r="Q67" t="str">
            <v>直接経費</v>
          </cell>
          <cell r="R67">
            <v>3</v>
          </cell>
          <cell r="S67" t="str">
            <v>科研費</v>
          </cell>
          <cell r="T67">
            <v>1</v>
          </cell>
          <cell r="U67" t="str">
            <v>繰越有</v>
          </cell>
          <cell r="V67" t="str">
            <v>H22. 4. 1</v>
          </cell>
          <cell r="W67" t="str">
            <v>H24. 3.31</v>
          </cell>
          <cell r="X67">
            <v>1090525</v>
          </cell>
          <cell r="Y67" t="str">
            <v>糸井　和佳</v>
          </cell>
          <cell r="Z67">
            <v>10950000</v>
          </cell>
          <cell r="AA67" t="str">
            <v>研）学術院（福浦）</v>
          </cell>
          <cell r="AB67" t="str">
            <v>医学研究科</v>
          </cell>
          <cell r="AC67" t="str">
            <v>助教</v>
          </cell>
          <cell r="AH67">
            <v>1</v>
          </cell>
          <cell r="AI67" t="str">
            <v>開始</v>
          </cell>
          <cell r="AK67" t="str">
            <v>基盤研究(Ｃ）繰越分</v>
          </cell>
          <cell r="AL67" t="str">
            <v>H23. 4</v>
          </cell>
          <cell r="AM67" t="str">
            <v>H23. 9</v>
          </cell>
        </row>
        <row r="68">
          <cell r="A68">
            <v>1123243052</v>
          </cell>
          <cell r="B68" t="str">
            <v>（科研）幸福の経済学と政策評価：パラドックスの解明を目指して</v>
          </cell>
          <cell r="C68">
            <v>10901236</v>
          </cell>
          <cell r="D68" t="str">
            <v>研）白石　小百合（19-）</v>
          </cell>
          <cell r="E68" t="str">
            <v>H19. 4. 1</v>
          </cell>
          <cell r="G68" t="str">
            <v>H23年度</v>
          </cell>
          <cell r="H68" t="str">
            <v>（科研）幸福の経済学と政策評価：パラドッ</v>
          </cell>
          <cell r="I68" t="str">
            <v>科学研究費補助金</v>
          </cell>
          <cell r="J68">
            <v>8160006</v>
          </cell>
          <cell r="K68" t="str">
            <v>大堀　陽子</v>
          </cell>
          <cell r="L68">
            <v>10320000</v>
          </cell>
          <cell r="M68" t="str">
            <v>研究推進課（22-）</v>
          </cell>
          <cell r="N68">
            <v>650000000</v>
          </cell>
          <cell r="O68" t="str">
            <v>（支出）科学研究費補助金</v>
          </cell>
          <cell r="P68">
            <v>1</v>
          </cell>
          <cell r="Q68" t="str">
            <v>直接経費</v>
          </cell>
          <cell r="R68">
            <v>3</v>
          </cell>
          <cell r="S68" t="str">
            <v>科研費</v>
          </cell>
          <cell r="T68">
            <v>1</v>
          </cell>
          <cell r="U68" t="str">
            <v>繰越有</v>
          </cell>
          <cell r="V68" t="str">
            <v>H23. 4. 1</v>
          </cell>
          <cell r="W68" t="str">
            <v>H24. 3.31</v>
          </cell>
          <cell r="X68">
            <v>1070504</v>
          </cell>
          <cell r="Y68" t="str">
            <v>白石　小百合</v>
          </cell>
          <cell r="Z68">
            <v>10900000</v>
          </cell>
          <cell r="AA68" t="str">
            <v>研）学術院</v>
          </cell>
          <cell r="AB68" t="str">
            <v>国際総合科学部</v>
          </cell>
          <cell r="AC68" t="str">
            <v>教授</v>
          </cell>
          <cell r="AH68">
            <v>1</v>
          </cell>
          <cell r="AI68" t="str">
            <v>開始</v>
          </cell>
          <cell r="AK68" t="str">
            <v>基盤研究(A)　分担者（大阪大学）</v>
          </cell>
          <cell r="AL68" t="str">
            <v>H23. 4</v>
          </cell>
          <cell r="AM68" t="str">
            <v>H23. 9</v>
          </cell>
        </row>
        <row r="69">
          <cell r="A69">
            <v>1123659762</v>
          </cell>
          <cell r="B69" t="str">
            <v>(科基)腹腔鏡手術操作における触覚感の定量化と手術シミュレータの再現に関する研究</v>
          </cell>
          <cell r="C69">
            <v>10952263</v>
          </cell>
          <cell r="D69" t="str">
            <v>研）槙山　和秀(19-)</v>
          </cell>
          <cell r="E69" t="str">
            <v>H19. 4. 1</v>
          </cell>
          <cell r="G69" t="str">
            <v>H23年度</v>
          </cell>
          <cell r="H69" t="str">
            <v>(科基)腹腔鏡手術操作における触覚感の定量</v>
          </cell>
          <cell r="I69" t="str">
            <v>科研費(基金分)</v>
          </cell>
          <cell r="J69">
            <v>8160006</v>
          </cell>
          <cell r="K69" t="str">
            <v>大堀　陽子</v>
          </cell>
          <cell r="L69">
            <v>10320000</v>
          </cell>
          <cell r="M69" t="str">
            <v>研究推進課（22-）</v>
          </cell>
          <cell r="N69">
            <v>652000000</v>
          </cell>
          <cell r="O69" t="str">
            <v>（支出）学術研究助成基金助成金(科基)</v>
          </cell>
          <cell r="P69">
            <v>1</v>
          </cell>
          <cell r="Q69" t="str">
            <v>直接経費</v>
          </cell>
          <cell r="R69">
            <v>3</v>
          </cell>
          <cell r="S69" t="str">
            <v>科研費</v>
          </cell>
          <cell r="T69">
            <v>1</v>
          </cell>
          <cell r="U69" t="str">
            <v>繰越有</v>
          </cell>
          <cell r="V69" t="str">
            <v>H23. 4.28</v>
          </cell>
          <cell r="W69" t="str">
            <v>H25. 3.31</v>
          </cell>
          <cell r="X69">
            <v>801221</v>
          </cell>
          <cell r="Y69" t="str">
            <v>窪田　吉信</v>
          </cell>
          <cell r="Z69">
            <v>10950000</v>
          </cell>
          <cell r="AA69" t="str">
            <v>研）学術院（福浦）</v>
          </cell>
          <cell r="AB69" t="str">
            <v>医学部</v>
          </cell>
          <cell r="AC69" t="str">
            <v>教授</v>
          </cell>
          <cell r="AH69">
            <v>1</v>
          </cell>
          <cell r="AI69" t="str">
            <v>開始</v>
          </cell>
          <cell r="AK69" t="str">
            <v>挑戦的萌芽研究(基金)</v>
          </cell>
          <cell r="AL69" t="str">
            <v>H23. 4</v>
          </cell>
          <cell r="AM69" t="str">
            <v>H23. 9</v>
          </cell>
        </row>
        <row r="70">
          <cell r="A70">
            <v>1123790411</v>
          </cell>
          <cell r="B70" t="str">
            <v>(科基)ＫＲＡＳ変異・高増殖活性型肺腺癌の分子病理学的特性の追求</v>
          </cell>
          <cell r="C70">
            <v>11351095</v>
          </cell>
          <cell r="D70" t="str">
            <v>客）禹　哲漢（23-）</v>
          </cell>
          <cell r="E70" t="str">
            <v>H23. 4. 1</v>
          </cell>
          <cell r="G70" t="str">
            <v>H23年度</v>
          </cell>
          <cell r="H70" t="str">
            <v>(科基)ＫＲＡＳ変異・高増殖活性型肺腺癌の</v>
          </cell>
          <cell r="I70" t="str">
            <v>科研費(基金分)</v>
          </cell>
          <cell r="J70">
            <v>8160006</v>
          </cell>
          <cell r="K70" t="str">
            <v>大堀　陽子</v>
          </cell>
          <cell r="L70">
            <v>10320000</v>
          </cell>
          <cell r="M70" t="str">
            <v>研究推進課（22-）</v>
          </cell>
          <cell r="N70">
            <v>652000000</v>
          </cell>
          <cell r="O70" t="str">
            <v>（支出）学術研究助成基金助成金(科基)</v>
          </cell>
          <cell r="P70">
            <v>1</v>
          </cell>
          <cell r="Q70" t="str">
            <v>直接経費</v>
          </cell>
          <cell r="R70">
            <v>3</v>
          </cell>
          <cell r="S70" t="str">
            <v>科研費</v>
          </cell>
          <cell r="T70">
            <v>1</v>
          </cell>
          <cell r="U70" t="str">
            <v>繰越有</v>
          </cell>
          <cell r="V70" t="str">
            <v>H23. 4.28</v>
          </cell>
          <cell r="W70" t="str">
            <v>H25. 3.31</v>
          </cell>
          <cell r="X70">
            <v>5160073</v>
          </cell>
          <cell r="Y70" t="str">
            <v>禹　哲漢</v>
          </cell>
          <cell r="Z70">
            <v>11350000</v>
          </cell>
          <cell r="AA70" t="str">
            <v>客)客員教員等(福浦)(19-)</v>
          </cell>
          <cell r="AB70" t="str">
            <v>医学部</v>
          </cell>
          <cell r="AC70" t="str">
            <v>共同研究員</v>
          </cell>
          <cell r="AH70">
            <v>1</v>
          </cell>
          <cell r="AI70" t="str">
            <v>開始</v>
          </cell>
          <cell r="AK70" t="str">
            <v>若手研究(Ｂ)(基金)</v>
          </cell>
          <cell r="AL70" t="str">
            <v>H23. 4</v>
          </cell>
          <cell r="AM70" t="str">
            <v>H23. 9</v>
          </cell>
        </row>
        <row r="71">
          <cell r="A71">
            <v>1121590881</v>
          </cell>
          <cell r="B71" t="str">
            <v>（科研）新規造影剤ソナゾイドを用いた膵腫瘍の造影超音波内視鏡診断の開発</v>
          </cell>
          <cell r="C71">
            <v>11351082</v>
          </cell>
          <cell r="D71" t="str">
            <v>客）金子　卓（22-）</v>
          </cell>
          <cell r="E71" t="str">
            <v>H22. 4. 1</v>
          </cell>
          <cell r="G71" t="str">
            <v>H23年度</v>
          </cell>
          <cell r="H71" t="str">
            <v>（科研）新規造影剤ソナゾイドを用いた膵腫</v>
          </cell>
          <cell r="I71" t="str">
            <v>科学研究費補助金</v>
          </cell>
          <cell r="J71">
            <v>8160006</v>
          </cell>
          <cell r="K71" t="str">
            <v>大堀　陽子</v>
          </cell>
          <cell r="L71">
            <v>10320000</v>
          </cell>
          <cell r="M71" t="str">
            <v>研究推進課（22-）</v>
          </cell>
          <cell r="N71">
            <v>650000000</v>
          </cell>
          <cell r="O71" t="str">
            <v>（支出）科学研究費補助金</v>
          </cell>
          <cell r="P71">
            <v>1</v>
          </cell>
          <cell r="Q71" t="str">
            <v>直接経費</v>
          </cell>
          <cell r="R71">
            <v>3</v>
          </cell>
          <cell r="S71" t="str">
            <v>科研費</v>
          </cell>
          <cell r="T71">
            <v>1</v>
          </cell>
          <cell r="U71" t="str">
            <v>繰越有</v>
          </cell>
          <cell r="V71" t="str">
            <v>H23. 4. 1</v>
          </cell>
          <cell r="W71" t="str">
            <v>H24. 3.31</v>
          </cell>
          <cell r="X71">
            <v>1060561</v>
          </cell>
          <cell r="Y71" t="str">
            <v>杉森　一哉</v>
          </cell>
          <cell r="Z71">
            <v>30400000</v>
          </cell>
          <cell r="AA71" t="str">
            <v>セ）センター</v>
          </cell>
          <cell r="AB71" t="str">
            <v>センター病院</v>
          </cell>
          <cell r="AC71" t="str">
            <v>助教</v>
          </cell>
          <cell r="AH71">
            <v>1</v>
          </cell>
          <cell r="AI71" t="str">
            <v>開始</v>
          </cell>
          <cell r="AK71" t="str">
            <v>基盤研究(C)</v>
          </cell>
          <cell r="AL71" t="str">
            <v>H23. 4</v>
          </cell>
          <cell r="AM71" t="str">
            <v>H23. 9</v>
          </cell>
        </row>
        <row r="72">
          <cell r="A72">
            <v>1123112003</v>
          </cell>
          <cell r="B72" t="str">
            <v>(科研)組織幹前駆細胞の極性制御と運命決定</v>
          </cell>
          <cell r="C72">
            <v>10952137</v>
          </cell>
          <cell r="D72" t="str">
            <v>研）大野　茂男（19-）</v>
          </cell>
          <cell r="E72" t="str">
            <v>H19. 4. 1</v>
          </cell>
          <cell r="G72" t="str">
            <v>H23年度</v>
          </cell>
          <cell r="H72" t="str">
            <v>(科研)組織幹前駆細胞の極性制御と運命決定</v>
          </cell>
          <cell r="I72" t="str">
            <v>科学研究費補助金</v>
          </cell>
          <cell r="J72">
            <v>8160006</v>
          </cell>
          <cell r="K72" t="str">
            <v>大堀　陽子</v>
          </cell>
          <cell r="L72">
            <v>10320000</v>
          </cell>
          <cell r="M72" t="str">
            <v>研究推進課（22-）</v>
          </cell>
          <cell r="N72">
            <v>650000000</v>
          </cell>
          <cell r="O72" t="str">
            <v>（支出）科学研究費補助金</v>
          </cell>
          <cell r="P72">
            <v>1</v>
          </cell>
          <cell r="Q72" t="str">
            <v>直接経費</v>
          </cell>
          <cell r="R72">
            <v>3</v>
          </cell>
          <cell r="S72" t="str">
            <v>科研費</v>
          </cell>
          <cell r="T72">
            <v>1</v>
          </cell>
          <cell r="U72" t="str">
            <v>繰越有</v>
          </cell>
          <cell r="V72" t="str">
            <v>H23. 7.25</v>
          </cell>
          <cell r="W72" t="str">
            <v>H24. 3.31</v>
          </cell>
          <cell r="X72">
            <v>911264</v>
          </cell>
          <cell r="Y72" t="str">
            <v>大野　茂男</v>
          </cell>
          <cell r="Z72">
            <v>10950000</v>
          </cell>
          <cell r="AA72" t="str">
            <v>研）学術院（福浦）</v>
          </cell>
          <cell r="AB72" t="str">
            <v>医学部</v>
          </cell>
          <cell r="AC72" t="str">
            <v>教授</v>
          </cell>
          <cell r="AH72">
            <v>1</v>
          </cell>
          <cell r="AI72" t="str">
            <v>開始</v>
          </cell>
          <cell r="AK72" t="str">
            <v>新学術領域研究　7/25内定</v>
          </cell>
          <cell r="AL72" t="str">
            <v>H23. 4</v>
          </cell>
          <cell r="AM72" t="str">
            <v>H23. 9</v>
          </cell>
        </row>
        <row r="73">
          <cell r="A73">
            <v>1121791303</v>
          </cell>
          <cell r="B73" t="str">
            <v>(科研)新規制限増殖型ウィルスを用いた消化器癌遺伝子治療の開発</v>
          </cell>
          <cell r="C73">
            <v>11005330</v>
          </cell>
          <cell r="D73" t="str">
            <v>病）小野　秀高（23-）</v>
          </cell>
          <cell r="E73" t="str">
            <v>H23. 4. 1</v>
          </cell>
          <cell r="G73" t="str">
            <v>H23年度</v>
          </cell>
          <cell r="H73" t="str">
            <v>(科研)新規制限増殖型ウィルスを用いた消化</v>
          </cell>
          <cell r="I73" t="str">
            <v>科学研究費補助金</v>
          </cell>
          <cell r="J73">
            <v>8160006</v>
          </cell>
          <cell r="K73" t="str">
            <v>大堀　陽子</v>
          </cell>
          <cell r="L73">
            <v>10320000</v>
          </cell>
          <cell r="M73" t="str">
            <v>研究推進課（22-）</v>
          </cell>
          <cell r="N73">
            <v>650000000</v>
          </cell>
          <cell r="O73" t="str">
            <v>（支出）科学研究費補助金</v>
          </cell>
          <cell r="P73">
            <v>1</v>
          </cell>
          <cell r="Q73" t="str">
            <v>直接経費</v>
          </cell>
          <cell r="R73">
            <v>3</v>
          </cell>
          <cell r="S73" t="str">
            <v>科研費</v>
          </cell>
          <cell r="T73">
            <v>1</v>
          </cell>
          <cell r="U73" t="str">
            <v>繰越有</v>
          </cell>
          <cell r="V73" t="str">
            <v>H23. 4. 1</v>
          </cell>
          <cell r="W73" t="str">
            <v>H24. 3.31</v>
          </cell>
          <cell r="X73">
            <v>1070538</v>
          </cell>
          <cell r="Y73" t="str">
            <v>小野　秀高</v>
          </cell>
          <cell r="Z73">
            <v>30400000</v>
          </cell>
          <cell r="AA73" t="str">
            <v>セ）センター</v>
          </cell>
          <cell r="AB73" t="str">
            <v>センター病院</v>
          </cell>
          <cell r="AC73" t="str">
            <v>准教授</v>
          </cell>
          <cell r="AH73">
            <v>1</v>
          </cell>
          <cell r="AI73" t="str">
            <v>開始</v>
          </cell>
          <cell r="AK73" t="str">
            <v>若手研究(B)</v>
          </cell>
          <cell r="AL73" t="str">
            <v>H23. 4</v>
          </cell>
          <cell r="AM73" t="str">
            <v>H23. 9</v>
          </cell>
        </row>
        <row r="74">
          <cell r="A74">
            <v>1123791118</v>
          </cell>
          <cell r="B74" t="str">
            <v>(科基)全身性エリテマトーデスにおける自己抗原TRIM21の治療標的としての可能性の検討</v>
          </cell>
          <cell r="C74">
            <v>10952406</v>
          </cell>
          <cell r="D74" t="str">
            <v>研）吉見　竜介（23-）</v>
          </cell>
          <cell r="E74" t="str">
            <v>H23. 4. 1</v>
          </cell>
          <cell r="G74" t="str">
            <v>H23年度</v>
          </cell>
          <cell r="H74" t="str">
            <v>(科基)全身性エリテマトーデスにおける自己</v>
          </cell>
          <cell r="I74" t="str">
            <v>科研費(基金分)</v>
          </cell>
          <cell r="J74">
            <v>8160006</v>
          </cell>
          <cell r="K74" t="str">
            <v>大堀　陽子</v>
          </cell>
          <cell r="L74">
            <v>10320000</v>
          </cell>
          <cell r="M74" t="str">
            <v>研究推進課（22-）</v>
          </cell>
          <cell r="N74">
            <v>652000000</v>
          </cell>
          <cell r="O74" t="str">
            <v>（支出）学術研究助成基金助成金(科基)</v>
          </cell>
          <cell r="P74">
            <v>1</v>
          </cell>
          <cell r="Q74" t="str">
            <v>直接経費</v>
          </cell>
          <cell r="R74">
            <v>3</v>
          </cell>
          <cell r="S74" t="str">
            <v>科研費</v>
          </cell>
          <cell r="T74">
            <v>1</v>
          </cell>
          <cell r="U74" t="str">
            <v>繰越有</v>
          </cell>
          <cell r="V74" t="str">
            <v>H23. 4.28</v>
          </cell>
          <cell r="W74" t="str">
            <v>H26. 3.31</v>
          </cell>
          <cell r="X74">
            <v>1110514</v>
          </cell>
          <cell r="Y74" t="str">
            <v>吉見　竜介</v>
          </cell>
          <cell r="Z74">
            <v>10950000</v>
          </cell>
          <cell r="AA74" t="str">
            <v>研）学術院（福浦）</v>
          </cell>
          <cell r="AB74" t="str">
            <v>医学部</v>
          </cell>
          <cell r="AC74" t="str">
            <v>助教</v>
          </cell>
          <cell r="AH74">
            <v>1</v>
          </cell>
          <cell r="AI74" t="str">
            <v>開始</v>
          </cell>
          <cell r="AK74" t="str">
            <v>若手研究(B)(基金)</v>
          </cell>
          <cell r="AL74" t="str">
            <v>H23. 4</v>
          </cell>
          <cell r="AM74" t="str">
            <v>H23. 9</v>
          </cell>
        </row>
        <row r="75">
          <cell r="A75">
            <v>1123592972</v>
          </cell>
          <cell r="B75" t="str">
            <v>(科基)aPKCλ/ιの発現・局在異常は口腔がんの新たな診断基準となり得るか？</v>
          </cell>
          <cell r="C75">
            <v>10952388</v>
          </cell>
          <cell r="D75" t="str">
            <v>研）來生　知（22-）</v>
          </cell>
          <cell r="E75" t="str">
            <v>H22. 4. 1</v>
          </cell>
          <cell r="G75" t="str">
            <v>H23年度</v>
          </cell>
          <cell r="H75" t="str">
            <v>(科基)aPKCλ/ιの発現・局在異常は口腔が</v>
          </cell>
          <cell r="I75" t="str">
            <v>科研費(基金分)</v>
          </cell>
          <cell r="J75">
            <v>8160006</v>
          </cell>
          <cell r="K75" t="str">
            <v>大堀　陽子</v>
          </cell>
          <cell r="L75">
            <v>10320000</v>
          </cell>
          <cell r="M75" t="str">
            <v>研究推進課（22-）</v>
          </cell>
          <cell r="N75">
            <v>652000000</v>
          </cell>
          <cell r="O75" t="str">
            <v>（支出）学術研究助成基金助成金(科基)</v>
          </cell>
          <cell r="P75">
            <v>1</v>
          </cell>
          <cell r="Q75" t="str">
            <v>直接経費</v>
          </cell>
          <cell r="R75">
            <v>3</v>
          </cell>
          <cell r="S75" t="str">
            <v>科研費</v>
          </cell>
          <cell r="T75">
            <v>1</v>
          </cell>
          <cell r="U75" t="str">
            <v>繰越有</v>
          </cell>
          <cell r="V75" t="str">
            <v>H23. 4.28</v>
          </cell>
          <cell r="W75" t="str">
            <v>H26. 3.31</v>
          </cell>
          <cell r="X75">
            <v>1090502</v>
          </cell>
          <cell r="Y75" t="str">
            <v>小泉　敏之</v>
          </cell>
          <cell r="Z75">
            <v>10950000</v>
          </cell>
          <cell r="AA75" t="str">
            <v>研）学術院（福浦）</v>
          </cell>
          <cell r="AB75" t="str">
            <v>医学部</v>
          </cell>
          <cell r="AC75" t="str">
            <v>助教</v>
          </cell>
          <cell r="AH75">
            <v>1</v>
          </cell>
          <cell r="AI75" t="str">
            <v>開始</v>
          </cell>
          <cell r="AK75" t="str">
            <v>基盤研究(C) (基金)</v>
          </cell>
          <cell r="AL75" t="str">
            <v>H23. 4</v>
          </cell>
          <cell r="AM75" t="str">
            <v>H23. 9</v>
          </cell>
        </row>
        <row r="76">
          <cell r="A76">
            <v>1121592053</v>
          </cell>
          <cell r="B76" t="str">
            <v>（科研）腎癌の病態・予後と相関する遺伝子署名の同定と臨床診断への応用展開</v>
          </cell>
          <cell r="C76">
            <v>10952228</v>
          </cell>
          <cell r="D76" t="str">
            <v>研）長嶋　洋治(19-)</v>
          </cell>
          <cell r="E76" t="str">
            <v>H19. 4. 1</v>
          </cell>
          <cell r="G76" t="str">
            <v>H23年度</v>
          </cell>
          <cell r="H76" t="str">
            <v>（科研）腎癌の病態・予後と相関する遺伝子</v>
          </cell>
          <cell r="I76" t="str">
            <v>科学研究費補助金</v>
          </cell>
          <cell r="J76">
            <v>8160006</v>
          </cell>
          <cell r="K76" t="str">
            <v>大堀　陽子</v>
          </cell>
          <cell r="L76">
            <v>10320000</v>
          </cell>
          <cell r="M76" t="str">
            <v>研究推進課（22-）</v>
          </cell>
          <cell r="N76">
            <v>650000000</v>
          </cell>
          <cell r="O76" t="str">
            <v>（支出）科学研究費補助金</v>
          </cell>
          <cell r="P76">
            <v>1</v>
          </cell>
          <cell r="Q76" t="str">
            <v>直接経費</v>
          </cell>
          <cell r="R76">
            <v>3</v>
          </cell>
          <cell r="S76" t="str">
            <v>科研費</v>
          </cell>
          <cell r="T76">
            <v>1</v>
          </cell>
          <cell r="U76" t="str">
            <v>繰越有</v>
          </cell>
          <cell r="V76" t="str">
            <v>H23. 4. 1</v>
          </cell>
          <cell r="W76" t="str">
            <v>H24. 3.31</v>
          </cell>
          <cell r="X76">
            <v>931427</v>
          </cell>
          <cell r="Y76" t="str">
            <v>矢尾　正祐</v>
          </cell>
          <cell r="Z76">
            <v>10950000</v>
          </cell>
          <cell r="AA76" t="str">
            <v>研）学術院（福浦）</v>
          </cell>
          <cell r="AB76" t="str">
            <v>医学部</v>
          </cell>
          <cell r="AC76" t="str">
            <v>准教授</v>
          </cell>
          <cell r="AH76">
            <v>1</v>
          </cell>
          <cell r="AI76" t="str">
            <v>開始</v>
          </cell>
          <cell r="AK76" t="str">
            <v>基盤研究(C)</v>
          </cell>
          <cell r="AL76" t="str">
            <v>H23. 4</v>
          </cell>
          <cell r="AM76" t="str">
            <v>H23. 9</v>
          </cell>
        </row>
        <row r="77">
          <cell r="A77">
            <v>1022136009</v>
          </cell>
          <cell r="B77" t="str">
            <v>(科研)心筋細胞シグナルパスウェイ制御機構と神経性調節の統合的解明</v>
          </cell>
          <cell r="C77">
            <v>10952114</v>
          </cell>
          <cell r="D77" t="str">
            <v>研）石川　義弘（19-）</v>
          </cell>
          <cell r="E77" t="str">
            <v>H19. 4. 1</v>
          </cell>
          <cell r="G77" t="str">
            <v>H23年度</v>
          </cell>
          <cell r="H77" t="str">
            <v>(科研)心筋細胞シグナルパスウェイ制御機構</v>
          </cell>
          <cell r="I77" t="str">
            <v>科学研究費補助金</v>
          </cell>
          <cell r="J77">
            <v>8160006</v>
          </cell>
          <cell r="K77" t="str">
            <v>大堀　陽子</v>
          </cell>
          <cell r="L77">
            <v>10320000</v>
          </cell>
          <cell r="M77" t="str">
            <v>研究推進課（22-）</v>
          </cell>
          <cell r="N77">
            <v>650000000</v>
          </cell>
          <cell r="O77" t="str">
            <v>（支出）科学研究費補助金</v>
          </cell>
          <cell r="P77">
            <v>1</v>
          </cell>
          <cell r="Q77" t="str">
            <v>直接経費</v>
          </cell>
          <cell r="R77">
            <v>3</v>
          </cell>
          <cell r="S77" t="str">
            <v>科研費</v>
          </cell>
          <cell r="T77">
            <v>1</v>
          </cell>
          <cell r="U77" t="str">
            <v>繰越有</v>
          </cell>
          <cell r="V77" t="str">
            <v>H22. 6.23</v>
          </cell>
          <cell r="W77" t="str">
            <v>H24. 3.31</v>
          </cell>
          <cell r="X77">
            <v>980003</v>
          </cell>
          <cell r="Y77" t="str">
            <v>石川　義弘</v>
          </cell>
          <cell r="Z77">
            <v>10950000</v>
          </cell>
          <cell r="AA77" t="str">
            <v>研）学術院（福浦）</v>
          </cell>
          <cell r="AB77" t="str">
            <v>医学研究科</v>
          </cell>
          <cell r="AC77" t="str">
            <v>教授</v>
          </cell>
          <cell r="AH77">
            <v>1</v>
          </cell>
          <cell r="AI77" t="str">
            <v>開始</v>
          </cell>
          <cell r="AK77" t="str">
            <v>新学術領域研究（領域提案型）　内定日：6/23繰越分</v>
          </cell>
          <cell r="AL77" t="str">
            <v>H23. 4</v>
          </cell>
          <cell r="AM77" t="str">
            <v>H23. 9</v>
          </cell>
        </row>
        <row r="78">
          <cell r="A78">
            <v>1123592302</v>
          </cell>
          <cell r="B78" t="str">
            <v>(科基)麻酔科専門医養成におけるモデルシミュレーショントレーニングプログラムの開発と検討</v>
          </cell>
          <cell r="C78">
            <v>10952368</v>
          </cell>
          <cell r="D78" t="str">
            <v>研）佐藤　仁（22-）</v>
          </cell>
          <cell r="E78" t="str">
            <v>H22. 4. 1</v>
          </cell>
          <cell r="G78" t="str">
            <v>H23年度</v>
          </cell>
          <cell r="H78" t="str">
            <v>(科基)麻酔科専門医養成におけるモデルシミ</v>
          </cell>
          <cell r="I78" t="str">
            <v>科研費(基金分)</v>
          </cell>
          <cell r="J78">
            <v>8160006</v>
          </cell>
          <cell r="K78" t="str">
            <v>大堀　陽子</v>
          </cell>
          <cell r="L78">
            <v>10320000</v>
          </cell>
          <cell r="M78" t="str">
            <v>研究推進課（22-）</v>
          </cell>
          <cell r="N78">
            <v>652000000</v>
          </cell>
          <cell r="O78" t="str">
            <v>（支出）学術研究助成基金助成金(科基)</v>
          </cell>
          <cell r="P78">
            <v>1</v>
          </cell>
          <cell r="Q78" t="str">
            <v>直接経費</v>
          </cell>
          <cell r="R78">
            <v>3</v>
          </cell>
          <cell r="S78" t="str">
            <v>科研費</v>
          </cell>
          <cell r="T78">
            <v>1</v>
          </cell>
          <cell r="U78" t="str">
            <v>繰越有</v>
          </cell>
          <cell r="V78" t="str">
            <v>H23. 4.28</v>
          </cell>
          <cell r="W78" t="str">
            <v>H26. 3.31</v>
          </cell>
          <cell r="X78">
            <v>1060581</v>
          </cell>
          <cell r="Y78" t="str">
            <v>中村　京太</v>
          </cell>
          <cell r="Z78">
            <v>10950000</v>
          </cell>
          <cell r="AA78" t="str">
            <v>研）学術院（福浦）</v>
          </cell>
          <cell r="AB78" t="str">
            <v>医学部</v>
          </cell>
          <cell r="AC78" t="str">
            <v>准教授</v>
          </cell>
          <cell r="AH78">
            <v>1</v>
          </cell>
          <cell r="AI78" t="str">
            <v>開始</v>
          </cell>
          <cell r="AK78" t="str">
            <v>基盤研究(C)(基金)</v>
          </cell>
          <cell r="AL78" t="str">
            <v>H23. 4</v>
          </cell>
          <cell r="AM78" t="str">
            <v>H23. 9</v>
          </cell>
        </row>
        <row r="79">
          <cell r="A79">
            <v>1123791284</v>
          </cell>
          <cell r="B79" t="str">
            <v>(科基)Periostinに着目した全身性強皮症の病態解析</v>
          </cell>
          <cell r="C79">
            <v>10952421</v>
          </cell>
          <cell r="D79" t="str">
            <v>研）山口　由衣（23-）</v>
          </cell>
          <cell r="E79" t="str">
            <v>H23. 4. 1</v>
          </cell>
          <cell r="G79" t="str">
            <v>H23年度</v>
          </cell>
          <cell r="H79" t="str">
            <v>(科基)Periostinに着目した全身性強皮症の</v>
          </cell>
          <cell r="I79" t="str">
            <v>科研費(基金分)</v>
          </cell>
          <cell r="J79">
            <v>8160006</v>
          </cell>
          <cell r="K79" t="str">
            <v>大堀　陽子</v>
          </cell>
          <cell r="L79">
            <v>10320000</v>
          </cell>
          <cell r="M79" t="str">
            <v>研究推進課（22-）</v>
          </cell>
          <cell r="N79">
            <v>652000000</v>
          </cell>
          <cell r="O79" t="str">
            <v>（支出）学術研究助成基金助成金(科基)</v>
          </cell>
          <cell r="P79">
            <v>1</v>
          </cell>
          <cell r="Q79" t="str">
            <v>直接経費</v>
          </cell>
          <cell r="R79">
            <v>3</v>
          </cell>
          <cell r="S79" t="str">
            <v>科研費</v>
          </cell>
          <cell r="T79">
            <v>1</v>
          </cell>
          <cell r="U79" t="str">
            <v>繰越有</v>
          </cell>
          <cell r="V79" t="str">
            <v>H23. 4.28</v>
          </cell>
          <cell r="W79" t="str">
            <v>H25. 3.31</v>
          </cell>
          <cell r="X79">
            <v>1100543</v>
          </cell>
          <cell r="Y79" t="str">
            <v>山口　由衣</v>
          </cell>
          <cell r="Z79">
            <v>10950000</v>
          </cell>
          <cell r="AA79" t="str">
            <v>研）学術院（福浦）</v>
          </cell>
          <cell r="AB79" t="str">
            <v>医学部</v>
          </cell>
          <cell r="AC79" t="str">
            <v>助教</v>
          </cell>
          <cell r="AH79">
            <v>1</v>
          </cell>
          <cell r="AI79" t="str">
            <v>開始</v>
          </cell>
          <cell r="AK79" t="str">
            <v>若手研究(B)(基金)</v>
          </cell>
          <cell r="AL79" t="str">
            <v>H23. 4</v>
          </cell>
          <cell r="AM79" t="str">
            <v>H23. 9</v>
          </cell>
        </row>
        <row r="80">
          <cell r="A80">
            <v>1121113001</v>
          </cell>
          <cell r="B80" t="str">
            <v>（科研）天然変性タンパク質の分子認識機構と機能発現</v>
          </cell>
          <cell r="C80">
            <v>10901155</v>
          </cell>
          <cell r="D80" t="str">
            <v>研）明石　知子</v>
          </cell>
          <cell r="E80" t="str">
            <v>H16. 4. 1</v>
          </cell>
          <cell r="G80" t="str">
            <v>H23年度</v>
          </cell>
          <cell r="H80" t="str">
            <v>（科研）天然変性タンパク質の分子認識機構</v>
          </cell>
          <cell r="I80" t="str">
            <v>科学研究費補助金</v>
          </cell>
          <cell r="J80">
            <v>8160006</v>
          </cell>
          <cell r="K80" t="str">
            <v>大堀　陽子</v>
          </cell>
          <cell r="L80">
            <v>10320000</v>
          </cell>
          <cell r="M80" t="str">
            <v>研究推進課（22-）</v>
          </cell>
          <cell r="N80">
            <v>650000000</v>
          </cell>
          <cell r="O80" t="str">
            <v>（支出）科学研究費補助金</v>
          </cell>
          <cell r="P80">
            <v>1</v>
          </cell>
          <cell r="Q80" t="str">
            <v>直接経費</v>
          </cell>
          <cell r="R80">
            <v>3</v>
          </cell>
          <cell r="S80" t="str">
            <v>科研費</v>
          </cell>
          <cell r="T80">
            <v>1</v>
          </cell>
          <cell r="U80" t="str">
            <v>繰越有</v>
          </cell>
          <cell r="V80" t="str">
            <v>H23. 4. 1</v>
          </cell>
          <cell r="W80" t="str">
            <v>H24. 3.31</v>
          </cell>
          <cell r="X80">
            <v>960094</v>
          </cell>
          <cell r="Y80" t="str">
            <v>佐藤　衛</v>
          </cell>
          <cell r="Z80">
            <v>10900000</v>
          </cell>
          <cell r="AA80" t="str">
            <v>研）学術院</v>
          </cell>
          <cell r="AB80" t="str">
            <v>生命ナノシステム科学研究科</v>
          </cell>
          <cell r="AC80" t="str">
            <v>教授</v>
          </cell>
          <cell r="AH80">
            <v>1</v>
          </cell>
          <cell r="AI80" t="str">
            <v>開始</v>
          </cell>
          <cell r="AK80" t="str">
            <v>新学術領域研究(総括）</v>
          </cell>
          <cell r="AL80" t="str">
            <v>H23. 4</v>
          </cell>
          <cell r="AM80" t="str">
            <v>H23. 9</v>
          </cell>
        </row>
        <row r="81">
          <cell r="A81">
            <v>1123592224</v>
          </cell>
          <cell r="B81" t="str">
            <v>(科基)変形性関節症の新しい関節マーカーの開発</v>
          </cell>
          <cell r="C81">
            <v>10952317</v>
          </cell>
          <cell r="D81" t="str">
            <v>研）熊谷　研（20-）</v>
          </cell>
          <cell r="E81" t="str">
            <v>H20. 4. 1</v>
          </cell>
          <cell r="G81" t="str">
            <v>H23年度</v>
          </cell>
          <cell r="H81" t="str">
            <v>(科基)変形性関節症の新しい関節マーカーの</v>
          </cell>
          <cell r="I81" t="str">
            <v>科研費(基金分)</v>
          </cell>
          <cell r="J81">
            <v>8160006</v>
          </cell>
          <cell r="K81" t="str">
            <v>大堀　陽子</v>
          </cell>
          <cell r="L81">
            <v>10320000</v>
          </cell>
          <cell r="M81" t="str">
            <v>研究推進課（22-）</v>
          </cell>
          <cell r="N81">
            <v>652000000</v>
          </cell>
          <cell r="O81" t="str">
            <v>（支出）学術研究助成基金助成金(科基)</v>
          </cell>
          <cell r="P81">
            <v>1</v>
          </cell>
          <cell r="Q81" t="str">
            <v>直接経費</v>
          </cell>
          <cell r="R81">
            <v>3</v>
          </cell>
          <cell r="S81" t="str">
            <v>科研費</v>
          </cell>
          <cell r="T81">
            <v>1</v>
          </cell>
          <cell r="U81" t="str">
            <v>繰越有</v>
          </cell>
          <cell r="V81" t="str">
            <v>H23. 4.28</v>
          </cell>
          <cell r="W81" t="str">
            <v>H26. 3.31</v>
          </cell>
          <cell r="X81">
            <v>931336</v>
          </cell>
          <cell r="Y81" t="str">
            <v>斎藤　知行</v>
          </cell>
          <cell r="Z81">
            <v>10950000</v>
          </cell>
          <cell r="AA81" t="str">
            <v>研）学術院（福浦）</v>
          </cell>
          <cell r="AB81" t="str">
            <v>医学部</v>
          </cell>
          <cell r="AC81" t="str">
            <v>教授</v>
          </cell>
          <cell r="AH81">
            <v>1</v>
          </cell>
          <cell r="AI81" t="str">
            <v>開始</v>
          </cell>
          <cell r="AK81" t="str">
            <v>基盤研究(C)(基金)</v>
          </cell>
          <cell r="AL81" t="str">
            <v>H23. 4</v>
          </cell>
          <cell r="AM81" t="str">
            <v>H23. 9</v>
          </cell>
        </row>
        <row r="82">
          <cell r="A82">
            <v>1122021003</v>
          </cell>
          <cell r="B82" t="str">
            <v>(科研)新規マクロファージ亜群の同定とその生体内自己免疫反応制御における意義</v>
          </cell>
          <cell r="C82">
            <v>10952423</v>
          </cell>
          <cell r="D82" t="str">
            <v>研）黒滝　大翼（23-）</v>
          </cell>
          <cell r="E82" t="str">
            <v>H23. 4. 1</v>
          </cell>
          <cell r="G82" t="str">
            <v>H23年度</v>
          </cell>
          <cell r="H82" t="str">
            <v>(科研)新規マクロファージ亜群の同定とその</v>
          </cell>
          <cell r="I82" t="str">
            <v>科学研究費補助金</v>
          </cell>
          <cell r="J82">
            <v>8160006</v>
          </cell>
          <cell r="K82" t="str">
            <v>大堀　陽子</v>
          </cell>
          <cell r="L82">
            <v>10320000</v>
          </cell>
          <cell r="M82" t="str">
            <v>研究推進課（22-）</v>
          </cell>
          <cell r="N82">
            <v>650000000</v>
          </cell>
          <cell r="O82" t="str">
            <v>（支出）科学研究費補助金</v>
          </cell>
          <cell r="P82">
            <v>1</v>
          </cell>
          <cell r="Q82" t="str">
            <v>直接経費</v>
          </cell>
          <cell r="R82">
            <v>3</v>
          </cell>
          <cell r="S82" t="str">
            <v>科研費</v>
          </cell>
          <cell r="T82">
            <v>1</v>
          </cell>
          <cell r="U82" t="str">
            <v>繰越有</v>
          </cell>
          <cell r="V82" t="str">
            <v>H23. 4. 1</v>
          </cell>
          <cell r="W82" t="str">
            <v>H24. 3.31</v>
          </cell>
          <cell r="X82">
            <v>1110511</v>
          </cell>
          <cell r="Y82" t="str">
            <v>黒滝　大翼</v>
          </cell>
          <cell r="Z82">
            <v>10950000</v>
          </cell>
          <cell r="AA82" t="str">
            <v>研）学術院（福浦）</v>
          </cell>
          <cell r="AB82" t="str">
            <v>医学部</v>
          </cell>
          <cell r="AC82" t="str">
            <v>助教</v>
          </cell>
          <cell r="AH82">
            <v>1</v>
          </cell>
          <cell r="AI82" t="str">
            <v>開始</v>
          </cell>
          <cell r="AK82" t="str">
            <v>特定領域研究　分担者(北海道大学）</v>
          </cell>
          <cell r="AL82" t="str">
            <v>H23. 4</v>
          </cell>
          <cell r="AM82" t="str">
            <v>H23. 9</v>
          </cell>
        </row>
        <row r="83">
          <cell r="A83">
            <v>1123592972</v>
          </cell>
          <cell r="B83" t="str">
            <v>(科基)aPKCλ/ιの発現・局在異常は口腔がんの新たな診断基準となり得るか？</v>
          </cell>
          <cell r="C83">
            <v>10952104</v>
          </cell>
          <cell r="D83" t="str">
            <v>研）秋本　和憲（19-）</v>
          </cell>
          <cell r="E83" t="str">
            <v>H19. 4. 1</v>
          </cell>
          <cell r="G83" t="str">
            <v>H23年度</v>
          </cell>
          <cell r="H83" t="str">
            <v>(科基)aPKCλ/ιの発現・局在異常は口腔が</v>
          </cell>
          <cell r="I83" t="str">
            <v>科研費(基金分)</v>
          </cell>
          <cell r="J83">
            <v>8160006</v>
          </cell>
          <cell r="K83" t="str">
            <v>大堀　陽子</v>
          </cell>
          <cell r="L83">
            <v>10320000</v>
          </cell>
          <cell r="M83" t="str">
            <v>研究推進課（22-）</v>
          </cell>
          <cell r="N83">
            <v>652000000</v>
          </cell>
          <cell r="O83" t="str">
            <v>（支出）学術研究助成基金助成金(科基)</v>
          </cell>
          <cell r="P83">
            <v>1</v>
          </cell>
          <cell r="Q83" t="str">
            <v>直接経費</v>
          </cell>
          <cell r="R83">
            <v>3</v>
          </cell>
          <cell r="S83" t="str">
            <v>科研費</v>
          </cell>
          <cell r="T83">
            <v>1</v>
          </cell>
          <cell r="U83" t="str">
            <v>繰越有</v>
          </cell>
          <cell r="V83" t="str">
            <v>H23. 4.28</v>
          </cell>
          <cell r="W83" t="str">
            <v>H26. 3.31</v>
          </cell>
          <cell r="X83">
            <v>1090502</v>
          </cell>
          <cell r="Y83" t="str">
            <v>小泉　敏之</v>
          </cell>
          <cell r="Z83">
            <v>10950000</v>
          </cell>
          <cell r="AA83" t="str">
            <v>研）学術院（福浦）</v>
          </cell>
          <cell r="AB83" t="str">
            <v>医学部</v>
          </cell>
          <cell r="AC83" t="str">
            <v>助教</v>
          </cell>
          <cell r="AH83">
            <v>1</v>
          </cell>
          <cell r="AI83" t="str">
            <v>開始</v>
          </cell>
          <cell r="AK83" t="str">
            <v>基盤研究(C) (基金)</v>
          </cell>
          <cell r="AL83" t="str">
            <v>H23. 4</v>
          </cell>
          <cell r="AM83" t="str">
            <v>H23. 9</v>
          </cell>
        </row>
        <row r="84">
          <cell r="A84">
            <v>1123591872</v>
          </cell>
          <cell r="B84" t="str">
            <v>(科基)大腸癌幹細胞とそのニッチ相互作用の解析</v>
          </cell>
          <cell r="C84">
            <v>10952211</v>
          </cell>
          <cell r="D84" t="str">
            <v>研）谷口　英樹(19-)</v>
          </cell>
          <cell r="E84" t="str">
            <v>H19. 4. 1</v>
          </cell>
          <cell r="G84" t="str">
            <v>H23年度</v>
          </cell>
          <cell r="H84" t="str">
            <v>(科基)大腸癌幹細胞とそのニッチ相互作用の</v>
          </cell>
          <cell r="I84" t="str">
            <v>科研費(基金分)</v>
          </cell>
          <cell r="J84">
            <v>8160006</v>
          </cell>
          <cell r="K84" t="str">
            <v>大堀　陽子</v>
          </cell>
          <cell r="L84">
            <v>10320000</v>
          </cell>
          <cell r="M84" t="str">
            <v>研究推進課（22-）</v>
          </cell>
          <cell r="N84">
            <v>652000000</v>
          </cell>
          <cell r="O84" t="str">
            <v>（支出）学術研究助成基金助成金(科基)</v>
          </cell>
          <cell r="P84">
            <v>1</v>
          </cell>
          <cell r="Q84" t="str">
            <v>直接経費</v>
          </cell>
          <cell r="R84">
            <v>3</v>
          </cell>
          <cell r="S84" t="str">
            <v>科研費</v>
          </cell>
          <cell r="T84">
            <v>1</v>
          </cell>
          <cell r="U84" t="str">
            <v>繰越有</v>
          </cell>
          <cell r="V84" t="str">
            <v>H23. 4.28</v>
          </cell>
          <cell r="W84" t="str">
            <v>H26. 3.31</v>
          </cell>
          <cell r="X84">
            <v>1050510</v>
          </cell>
          <cell r="Y84" t="str">
            <v>鄭　允文</v>
          </cell>
          <cell r="Z84">
            <v>10950000</v>
          </cell>
          <cell r="AA84" t="str">
            <v>研）学術院（福浦）</v>
          </cell>
          <cell r="AB84" t="str">
            <v>医学部</v>
          </cell>
          <cell r="AC84" t="str">
            <v>助教</v>
          </cell>
          <cell r="AH84">
            <v>1</v>
          </cell>
          <cell r="AI84" t="str">
            <v>開始</v>
          </cell>
          <cell r="AK84" t="str">
            <v>基盤研究(C)(基金)</v>
          </cell>
          <cell r="AL84" t="str">
            <v>H23. 4</v>
          </cell>
          <cell r="AM84" t="str">
            <v>H23. 9</v>
          </cell>
        </row>
        <row r="85">
          <cell r="A85">
            <v>1123592932</v>
          </cell>
          <cell r="B85" t="str">
            <v>(科基)口腔癌に対する超選択的動注法のための複合画像誘導手法による手術支援システムの開発</v>
          </cell>
          <cell r="C85">
            <v>11351092</v>
          </cell>
          <cell r="D85" t="str">
            <v>客）不破　信和（23-）</v>
          </cell>
          <cell r="E85" t="str">
            <v>H23. 4. 1</v>
          </cell>
          <cell r="G85" t="str">
            <v>H23年度</v>
          </cell>
          <cell r="H85" t="str">
            <v>(科基)口腔癌に対する超選択的動注法のため</v>
          </cell>
          <cell r="I85" t="str">
            <v>科研費(基金分)</v>
          </cell>
          <cell r="J85">
            <v>8160006</v>
          </cell>
          <cell r="K85" t="str">
            <v>大堀　陽子</v>
          </cell>
          <cell r="L85">
            <v>10320000</v>
          </cell>
          <cell r="M85" t="str">
            <v>研究推進課（22-）</v>
          </cell>
          <cell r="N85">
            <v>652000000</v>
          </cell>
          <cell r="O85" t="str">
            <v>（支出）学術研究助成基金助成金(科基)</v>
          </cell>
          <cell r="P85">
            <v>1</v>
          </cell>
          <cell r="Q85" t="str">
            <v>直接経費</v>
          </cell>
          <cell r="R85">
            <v>3</v>
          </cell>
          <cell r="S85" t="str">
            <v>科研費</v>
          </cell>
          <cell r="T85">
            <v>1</v>
          </cell>
          <cell r="U85" t="str">
            <v>繰越有</v>
          </cell>
          <cell r="V85" t="str">
            <v>H23. 4.28</v>
          </cell>
          <cell r="W85" t="str">
            <v>H26. 3.31</v>
          </cell>
          <cell r="X85">
            <v>5160069</v>
          </cell>
          <cell r="Y85" t="str">
            <v>不破　信和</v>
          </cell>
          <cell r="Z85">
            <v>11350000</v>
          </cell>
          <cell r="AA85" t="str">
            <v>客)客員教員等(福浦)(19-)</v>
          </cell>
          <cell r="AB85" t="str">
            <v>医学部</v>
          </cell>
          <cell r="AC85" t="str">
            <v>客員教授</v>
          </cell>
          <cell r="AH85">
            <v>1</v>
          </cell>
          <cell r="AI85" t="str">
            <v>開始</v>
          </cell>
          <cell r="AK85" t="str">
            <v>基盤研究(C)(基金)</v>
          </cell>
          <cell r="AL85" t="str">
            <v>H23. 4</v>
          </cell>
          <cell r="AM85" t="str">
            <v>H23. 9</v>
          </cell>
        </row>
        <row r="86">
          <cell r="A86">
            <v>1123390426</v>
          </cell>
          <cell r="B86" t="str">
            <v>(科研)自然免疫システムによる骨代謝調節機構の解明</v>
          </cell>
          <cell r="C86">
            <v>10952357</v>
          </cell>
          <cell r="D86" t="str">
            <v>研）田村　智彦（21-）</v>
          </cell>
          <cell r="E86" t="str">
            <v>H21. 4. 1</v>
          </cell>
          <cell r="G86" t="str">
            <v>H23年度</v>
          </cell>
          <cell r="H86" t="str">
            <v>(科研)自然免疫システムによる骨代謝調節機</v>
          </cell>
          <cell r="I86" t="str">
            <v>科学研究費補助金</v>
          </cell>
          <cell r="J86">
            <v>8160006</v>
          </cell>
          <cell r="K86" t="str">
            <v>大堀　陽子</v>
          </cell>
          <cell r="L86">
            <v>10320000</v>
          </cell>
          <cell r="M86" t="str">
            <v>研究推進課（22-）</v>
          </cell>
          <cell r="N86">
            <v>650000000</v>
          </cell>
          <cell r="O86" t="str">
            <v>（支出）科学研究費補助金</v>
          </cell>
          <cell r="P86">
            <v>1</v>
          </cell>
          <cell r="Q86" t="str">
            <v>直接経費</v>
          </cell>
          <cell r="R86">
            <v>3</v>
          </cell>
          <cell r="S86" t="str">
            <v>科研費</v>
          </cell>
          <cell r="T86">
            <v>1</v>
          </cell>
          <cell r="U86" t="str">
            <v>繰越有</v>
          </cell>
          <cell r="V86" t="str">
            <v>H23. 4. 1</v>
          </cell>
          <cell r="W86" t="str">
            <v>H24. 3.31</v>
          </cell>
          <cell r="X86">
            <v>1090572</v>
          </cell>
          <cell r="Y86" t="str">
            <v>田村　智彦</v>
          </cell>
          <cell r="Z86">
            <v>10950000</v>
          </cell>
          <cell r="AA86" t="str">
            <v>研）学術院（福浦）</v>
          </cell>
          <cell r="AB86" t="str">
            <v>医学部</v>
          </cell>
          <cell r="AC86" t="str">
            <v>教授</v>
          </cell>
          <cell r="AH86">
            <v>1</v>
          </cell>
          <cell r="AI86" t="str">
            <v>開始</v>
          </cell>
          <cell r="AK86" t="str">
            <v>基盤研究(B)　分担者（昭和大学）</v>
          </cell>
          <cell r="AL86" t="str">
            <v>H23. 4</v>
          </cell>
          <cell r="AM86" t="str">
            <v>H23. 9</v>
          </cell>
        </row>
        <row r="87">
          <cell r="A87">
            <v>1022610012</v>
          </cell>
          <cell r="B87" t="str">
            <v>(科研)出産の高齢化に伴う親子支援モデルの検討</v>
          </cell>
          <cell r="C87">
            <v>10953047</v>
          </cell>
          <cell r="D87" t="str">
            <v>研）小林　美咲（21-）</v>
          </cell>
          <cell r="E87" t="str">
            <v>H21. 4. 1</v>
          </cell>
          <cell r="G87" t="str">
            <v>H23年度</v>
          </cell>
          <cell r="H87" t="str">
            <v>(科研)出産の高齢化に伴う親子支援モデルの</v>
          </cell>
          <cell r="I87" t="str">
            <v>科学研究費補助金</v>
          </cell>
          <cell r="J87">
            <v>8160006</v>
          </cell>
          <cell r="K87" t="str">
            <v>大堀　陽子</v>
          </cell>
          <cell r="L87">
            <v>10320000</v>
          </cell>
          <cell r="M87" t="str">
            <v>研究推進課（22-）</v>
          </cell>
          <cell r="N87">
            <v>650000000</v>
          </cell>
          <cell r="O87" t="str">
            <v>（支出）科学研究費補助金</v>
          </cell>
          <cell r="P87">
            <v>1</v>
          </cell>
          <cell r="Q87" t="str">
            <v>直接経費</v>
          </cell>
          <cell r="R87">
            <v>3</v>
          </cell>
          <cell r="S87" t="str">
            <v>科研費</v>
          </cell>
          <cell r="T87">
            <v>1</v>
          </cell>
          <cell r="U87" t="str">
            <v>繰越有</v>
          </cell>
          <cell r="V87" t="str">
            <v>H22. 4. 1</v>
          </cell>
          <cell r="W87" t="str">
            <v>H24. 3.31</v>
          </cell>
          <cell r="X87">
            <v>1090524</v>
          </cell>
          <cell r="Y87" t="str">
            <v>臼井　雅美</v>
          </cell>
          <cell r="Z87">
            <v>10950000</v>
          </cell>
          <cell r="AA87" t="str">
            <v>研）学術院（福浦）</v>
          </cell>
          <cell r="AB87" t="str">
            <v>医学研究科</v>
          </cell>
          <cell r="AC87" t="str">
            <v>准教授</v>
          </cell>
          <cell r="AH87">
            <v>1</v>
          </cell>
          <cell r="AI87" t="str">
            <v>開始</v>
          </cell>
          <cell r="AK87" t="str">
            <v>基盤研究(C）繰越分</v>
          </cell>
          <cell r="AL87" t="str">
            <v>H23. 4</v>
          </cell>
          <cell r="AM87" t="str">
            <v>H23. 9</v>
          </cell>
        </row>
        <row r="88">
          <cell r="A88">
            <v>1123592045</v>
          </cell>
          <cell r="B88" t="str">
            <v>(科基)早期手術及び予防を目指した大動脈瘤発生における責任遺伝子の臨床的解析</v>
          </cell>
          <cell r="C88">
            <v>10952264</v>
          </cell>
          <cell r="D88" t="str">
            <v>研）益田　宗孝(19-)</v>
          </cell>
          <cell r="E88" t="str">
            <v>H19. 4. 1</v>
          </cell>
          <cell r="G88" t="str">
            <v>H23年度</v>
          </cell>
          <cell r="H88" t="str">
            <v>(科基)早期手術及び予防を目指した大動脈瘤</v>
          </cell>
          <cell r="I88" t="str">
            <v>科研費(基金分)</v>
          </cell>
          <cell r="J88">
            <v>8160006</v>
          </cell>
          <cell r="K88" t="str">
            <v>大堀　陽子</v>
          </cell>
          <cell r="L88">
            <v>10320000</v>
          </cell>
          <cell r="M88" t="str">
            <v>研究推進課（22-）</v>
          </cell>
          <cell r="N88">
            <v>652000000</v>
          </cell>
          <cell r="O88" t="str">
            <v>（支出）学術研究助成基金助成金(科基)</v>
          </cell>
          <cell r="P88">
            <v>1</v>
          </cell>
          <cell r="Q88" t="str">
            <v>直接経費</v>
          </cell>
          <cell r="R88">
            <v>3</v>
          </cell>
          <cell r="S88" t="str">
            <v>科研費</v>
          </cell>
          <cell r="T88">
            <v>1</v>
          </cell>
          <cell r="U88" t="str">
            <v>繰越有</v>
          </cell>
          <cell r="V88" t="str">
            <v>H23. 4.28</v>
          </cell>
          <cell r="W88" t="str">
            <v>H26. 3.31</v>
          </cell>
          <cell r="X88">
            <v>1060574</v>
          </cell>
          <cell r="Y88" t="str">
            <v>益田　宗孝</v>
          </cell>
          <cell r="Z88">
            <v>10950000</v>
          </cell>
          <cell r="AA88" t="str">
            <v>研）学術院（福浦）</v>
          </cell>
          <cell r="AB88" t="str">
            <v>医学部</v>
          </cell>
          <cell r="AC88" t="str">
            <v>教授</v>
          </cell>
          <cell r="AH88">
            <v>1</v>
          </cell>
          <cell r="AI88" t="str">
            <v>開始</v>
          </cell>
          <cell r="AK88" t="str">
            <v>基盤研究(C)(基金)</v>
          </cell>
          <cell r="AL88" t="str">
            <v>H23. 4</v>
          </cell>
          <cell r="AM88" t="str">
            <v>H23. 9</v>
          </cell>
        </row>
        <row r="89">
          <cell r="A89">
            <v>1123659620</v>
          </cell>
          <cell r="B89" t="str">
            <v>(科基)ヒト肝幹細胞を起点とした肝臓組織再構築過程の三次元イメージング</v>
          </cell>
          <cell r="C89">
            <v>10952128</v>
          </cell>
          <cell r="D89" t="str">
            <v>研）上野　康晴（19-）</v>
          </cell>
          <cell r="E89" t="str">
            <v>H19. 4. 1</v>
          </cell>
          <cell r="G89" t="str">
            <v>H23年度</v>
          </cell>
          <cell r="H89" t="str">
            <v>(科基)ヒト肝幹細胞を起点とした肝臓組織再</v>
          </cell>
          <cell r="I89" t="str">
            <v>科研費(基金分)</v>
          </cell>
          <cell r="J89">
            <v>8160006</v>
          </cell>
          <cell r="K89" t="str">
            <v>大堀　陽子</v>
          </cell>
          <cell r="L89">
            <v>10320000</v>
          </cell>
          <cell r="M89" t="str">
            <v>研究推進課（22-）</v>
          </cell>
          <cell r="N89">
            <v>652000000</v>
          </cell>
          <cell r="O89" t="str">
            <v>（支出）学術研究助成基金助成金(科基)</v>
          </cell>
          <cell r="P89">
            <v>1</v>
          </cell>
          <cell r="Q89" t="str">
            <v>直接経費</v>
          </cell>
          <cell r="R89">
            <v>3</v>
          </cell>
          <cell r="S89" t="str">
            <v>科研費</v>
          </cell>
          <cell r="T89">
            <v>1</v>
          </cell>
          <cell r="U89" t="str">
            <v>繰越有</v>
          </cell>
          <cell r="V89" t="str">
            <v>H23. 4.28</v>
          </cell>
          <cell r="W89" t="str">
            <v>H25. 3.31</v>
          </cell>
          <cell r="X89">
            <v>9005160022</v>
          </cell>
          <cell r="Y89" t="str">
            <v>小池　直人</v>
          </cell>
          <cell r="Z89">
            <v>11350000</v>
          </cell>
          <cell r="AA89" t="str">
            <v>客)客員教員等(福浦)(19-)</v>
          </cell>
          <cell r="AB89" t="str">
            <v>医学部</v>
          </cell>
          <cell r="AC89" t="str">
            <v>客員研究員</v>
          </cell>
          <cell r="AH89">
            <v>1</v>
          </cell>
          <cell r="AI89" t="str">
            <v>開始</v>
          </cell>
          <cell r="AK89" t="str">
            <v>挑戦的萌芽研究(基金)</v>
          </cell>
          <cell r="AL89" t="str">
            <v>H23. 4</v>
          </cell>
          <cell r="AM89" t="str">
            <v>H23. 9</v>
          </cell>
        </row>
        <row r="90">
          <cell r="A90">
            <v>1122330258</v>
          </cell>
          <cell r="B90" t="str">
            <v>(科研)聴覚障害児の両耳補聴の調整法の開発とその効果の検討</v>
          </cell>
          <cell r="C90">
            <v>11005092</v>
          </cell>
          <cell r="D90" t="str">
            <v>病）高橋　優宏</v>
          </cell>
          <cell r="E90" t="str">
            <v>H16. 4. 1</v>
          </cell>
          <cell r="G90" t="str">
            <v>H23年度</v>
          </cell>
          <cell r="H90" t="str">
            <v>(科研)聴覚障害児の両耳補聴の調整法の開発</v>
          </cell>
          <cell r="I90" t="str">
            <v>科学研究費補助金</v>
          </cell>
          <cell r="J90">
            <v>8160006</v>
          </cell>
          <cell r="K90" t="str">
            <v>大堀　陽子</v>
          </cell>
          <cell r="L90">
            <v>10320000</v>
          </cell>
          <cell r="M90" t="str">
            <v>研究推進課（22-）</v>
          </cell>
          <cell r="N90">
            <v>650000000</v>
          </cell>
          <cell r="O90" t="str">
            <v>（支出）科学研究費補助金</v>
          </cell>
          <cell r="P90">
            <v>1</v>
          </cell>
          <cell r="Q90" t="str">
            <v>直接経費</v>
          </cell>
          <cell r="R90">
            <v>3</v>
          </cell>
          <cell r="S90" t="str">
            <v>科研費</v>
          </cell>
          <cell r="T90">
            <v>1</v>
          </cell>
          <cell r="U90" t="str">
            <v>繰越有</v>
          </cell>
          <cell r="V90" t="str">
            <v>H23. 4. 1</v>
          </cell>
          <cell r="W90" t="str">
            <v>H24. 3.31</v>
          </cell>
          <cell r="X90">
            <v>1050575</v>
          </cell>
          <cell r="Y90" t="str">
            <v>高橋　優宏</v>
          </cell>
          <cell r="Z90">
            <v>11000000</v>
          </cell>
          <cell r="AA90" t="str">
            <v>病）学術院（病院）</v>
          </cell>
          <cell r="AB90" t="str">
            <v>附属病院</v>
          </cell>
          <cell r="AC90" t="str">
            <v>助教</v>
          </cell>
          <cell r="AH90">
            <v>1</v>
          </cell>
          <cell r="AI90" t="str">
            <v>開始</v>
          </cell>
          <cell r="AK90" t="str">
            <v>基盤研究(B)　分担者（横浜国立大学）</v>
          </cell>
          <cell r="AL90" t="str">
            <v>H23. 4</v>
          </cell>
          <cell r="AM90" t="str">
            <v>H23. 9</v>
          </cell>
        </row>
        <row r="91">
          <cell r="A91">
            <v>1122592400</v>
          </cell>
          <cell r="B91" t="str">
            <v>(科研)医療への信頼向上を目指した学際的医療連携チーム構築のための基盤研究</v>
          </cell>
          <cell r="C91">
            <v>10953030</v>
          </cell>
          <cell r="D91" t="str">
            <v>研）平田　明美(19-)</v>
          </cell>
          <cell r="E91" t="str">
            <v>H19. 4. 1</v>
          </cell>
          <cell r="G91" t="str">
            <v>H23年度</v>
          </cell>
          <cell r="H91" t="str">
            <v>(科研)医療への信頼向上を目指した学際的医</v>
          </cell>
          <cell r="I91" t="str">
            <v>科学研究費補助金</v>
          </cell>
          <cell r="J91">
            <v>8160006</v>
          </cell>
          <cell r="K91" t="str">
            <v>大堀　陽子</v>
          </cell>
          <cell r="L91">
            <v>10320000</v>
          </cell>
          <cell r="M91" t="str">
            <v>研究推進課（22-）</v>
          </cell>
          <cell r="N91">
            <v>650000000</v>
          </cell>
          <cell r="O91" t="str">
            <v>（支出）科学研究費補助金</v>
          </cell>
          <cell r="P91">
            <v>1</v>
          </cell>
          <cell r="Q91" t="str">
            <v>直接経費</v>
          </cell>
          <cell r="R91">
            <v>3</v>
          </cell>
          <cell r="S91" t="str">
            <v>科研費</v>
          </cell>
          <cell r="T91">
            <v>1</v>
          </cell>
          <cell r="U91" t="str">
            <v>繰越有</v>
          </cell>
          <cell r="V91" t="str">
            <v>H23. 4. 1</v>
          </cell>
          <cell r="W91" t="str">
            <v>H24. 3.31</v>
          </cell>
          <cell r="X91">
            <v>1110509</v>
          </cell>
          <cell r="Y91" t="str">
            <v>勝山　貴美子</v>
          </cell>
          <cell r="Z91">
            <v>10950000</v>
          </cell>
          <cell r="AA91" t="str">
            <v>研）学術院（福浦）</v>
          </cell>
          <cell r="AB91" t="str">
            <v>医学部</v>
          </cell>
          <cell r="AC91" t="str">
            <v>准教授</v>
          </cell>
          <cell r="AH91">
            <v>1</v>
          </cell>
          <cell r="AI91" t="str">
            <v>開始</v>
          </cell>
          <cell r="AK91" t="str">
            <v>基盤研究(C)</v>
          </cell>
          <cell r="AL91" t="str">
            <v>H23. 4</v>
          </cell>
          <cell r="AM91" t="str">
            <v>H23. 9</v>
          </cell>
        </row>
        <row r="92">
          <cell r="A92">
            <v>1123390453</v>
          </cell>
          <cell r="B92" t="str">
            <v>(科研)骨特異的機能性タンパク質の3次元チタンファイバー焼結体への固定化による顎骨再建</v>
          </cell>
          <cell r="C92">
            <v>10952255</v>
          </cell>
          <cell r="D92" t="str">
            <v>研）廣田　誠(19-)</v>
          </cell>
          <cell r="E92" t="str">
            <v>H19. 4. 1</v>
          </cell>
          <cell r="G92" t="str">
            <v>H23年度</v>
          </cell>
          <cell r="H92" t="str">
            <v>(科研)骨特異的機能性タンパク質の3次元チ</v>
          </cell>
          <cell r="I92" t="str">
            <v>科学研究費補助金</v>
          </cell>
          <cell r="J92">
            <v>8160006</v>
          </cell>
          <cell r="K92" t="str">
            <v>大堀　陽子</v>
          </cell>
          <cell r="L92">
            <v>10320000</v>
          </cell>
          <cell r="M92" t="str">
            <v>研究推進課（22-）</v>
          </cell>
          <cell r="N92">
            <v>650000000</v>
          </cell>
          <cell r="O92" t="str">
            <v>（支出）科学研究費補助金</v>
          </cell>
          <cell r="P92">
            <v>1</v>
          </cell>
          <cell r="Q92" t="str">
            <v>直接経費</v>
          </cell>
          <cell r="R92">
            <v>3</v>
          </cell>
          <cell r="S92" t="str">
            <v>科研費</v>
          </cell>
          <cell r="T92">
            <v>1</v>
          </cell>
          <cell r="U92" t="str">
            <v>繰越有</v>
          </cell>
          <cell r="V92" t="str">
            <v>H23. 4. 1</v>
          </cell>
          <cell r="W92" t="str">
            <v>H24. 3.31</v>
          </cell>
          <cell r="X92">
            <v>1020078</v>
          </cell>
          <cell r="Y92" t="str">
            <v>広田　誠</v>
          </cell>
          <cell r="Z92">
            <v>10950000</v>
          </cell>
          <cell r="AA92" t="str">
            <v>研）学術院（福浦）</v>
          </cell>
          <cell r="AB92" t="str">
            <v>医学部</v>
          </cell>
          <cell r="AC92" t="str">
            <v>准教授</v>
          </cell>
          <cell r="AH92">
            <v>1</v>
          </cell>
          <cell r="AI92" t="str">
            <v>開始</v>
          </cell>
          <cell r="AK92" t="str">
            <v>基盤研究(B)　分担者（鶴見大学）</v>
          </cell>
          <cell r="AL92" t="str">
            <v>H23. 4</v>
          </cell>
          <cell r="AM92" t="str">
            <v>H23. 9</v>
          </cell>
        </row>
        <row r="93">
          <cell r="A93">
            <v>1121591876</v>
          </cell>
          <cell r="B93" t="str">
            <v>（科研）非骨傷性脊椎損傷の病態解明と至適治療の検討</v>
          </cell>
          <cell r="C93">
            <v>11351097</v>
          </cell>
          <cell r="D93" t="str">
            <v>客）菅野　洋（23-）</v>
          </cell>
          <cell r="E93" t="str">
            <v>H23. 4. 1</v>
          </cell>
          <cell r="G93" t="str">
            <v>H23年度</v>
          </cell>
          <cell r="H93" t="str">
            <v>（科研）非骨傷性脊椎損傷の病態解明と至適</v>
          </cell>
          <cell r="I93" t="str">
            <v>科学研究費補助金</v>
          </cell>
          <cell r="J93">
            <v>1060803</v>
          </cell>
          <cell r="K93" t="str">
            <v>原田　拓</v>
          </cell>
          <cell r="L93">
            <v>10320000</v>
          </cell>
          <cell r="M93" t="str">
            <v>研究推進課（22-）</v>
          </cell>
          <cell r="N93">
            <v>650000000</v>
          </cell>
          <cell r="O93" t="str">
            <v>（支出）科学研究費補助金</v>
          </cell>
          <cell r="P93">
            <v>1</v>
          </cell>
          <cell r="Q93" t="str">
            <v>直接経費</v>
          </cell>
          <cell r="R93">
            <v>3</v>
          </cell>
          <cell r="S93" t="str">
            <v>科研費</v>
          </cell>
          <cell r="T93">
            <v>1</v>
          </cell>
          <cell r="U93" t="str">
            <v>繰越有</v>
          </cell>
          <cell r="V93" t="str">
            <v>H23. 4. 1</v>
          </cell>
          <cell r="W93" t="str">
            <v>H24. 3.31</v>
          </cell>
          <cell r="X93">
            <v>1060502</v>
          </cell>
          <cell r="Y93" t="str">
            <v>村田　英俊</v>
          </cell>
          <cell r="Z93">
            <v>10950000</v>
          </cell>
          <cell r="AA93" t="str">
            <v>研）学術院（福浦）</v>
          </cell>
          <cell r="AB93" t="str">
            <v>医学部</v>
          </cell>
          <cell r="AC93" t="str">
            <v>助教</v>
          </cell>
          <cell r="AH93">
            <v>1</v>
          </cell>
          <cell r="AI93" t="str">
            <v>開始</v>
          </cell>
          <cell r="AK93" t="str">
            <v>基盤研究(C)</v>
          </cell>
          <cell r="AL93" t="str">
            <v>H23. 4</v>
          </cell>
          <cell r="AM93" t="str">
            <v>H23. 9</v>
          </cell>
        </row>
        <row r="94">
          <cell r="A94">
            <v>1123570146</v>
          </cell>
          <cell r="B94" t="str">
            <v>(科基)TAM受容体チロシンキナーゼのリガンド認識機構の解明と創薬に向けた分子基盤</v>
          </cell>
          <cell r="C94">
            <v>10901227</v>
          </cell>
          <cell r="D94" t="str">
            <v>研）永田　崇（23-使用不可）</v>
          </cell>
          <cell r="E94" t="str">
            <v>H18. 4. 1</v>
          </cell>
          <cell r="F94" t="str">
            <v>H24. 7.31</v>
          </cell>
          <cell r="G94" t="str">
            <v>H23年度</v>
          </cell>
          <cell r="H94" t="str">
            <v>(科基)TAM受容体チロシンキナーゼのリガン</v>
          </cell>
          <cell r="I94" t="str">
            <v>科研費(基金分）</v>
          </cell>
          <cell r="J94">
            <v>8160006</v>
          </cell>
          <cell r="K94" t="str">
            <v>大堀　陽子</v>
          </cell>
          <cell r="L94">
            <v>10320000</v>
          </cell>
          <cell r="M94" t="str">
            <v>研究推進課（22-）</v>
          </cell>
          <cell r="N94">
            <v>652000000</v>
          </cell>
          <cell r="O94" t="str">
            <v>（支出）学術研究助成基金助成金(科基)</v>
          </cell>
          <cell r="P94">
            <v>1</v>
          </cell>
          <cell r="Q94" t="str">
            <v>直接経費</v>
          </cell>
          <cell r="R94">
            <v>3</v>
          </cell>
          <cell r="S94" t="str">
            <v>科研費</v>
          </cell>
          <cell r="T94">
            <v>1</v>
          </cell>
          <cell r="U94" t="str">
            <v>繰越有</v>
          </cell>
          <cell r="V94" t="str">
            <v>H23. 4.28</v>
          </cell>
          <cell r="W94" t="str">
            <v>H26. 3.31</v>
          </cell>
          <cell r="X94">
            <v>1060505</v>
          </cell>
          <cell r="Y94" t="str">
            <v>永田　崇</v>
          </cell>
          <cell r="Z94">
            <v>10900000</v>
          </cell>
          <cell r="AA94" t="str">
            <v>研）学術院</v>
          </cell>
          <cell r="AB94" t="str">
            <v>生命ナノシステム科学研究科</v>
          </cell>
          <cell r="AC94" t="str">
            <v>助教</v>
          </cell>
          <cell r="AH94">
            <v>1</v>
          </cell>
          <cell r="AI94" t="str">
            <v>開始</v>
          </cell>
          <cell r="AK94" t="str">
            <v>基盤研究(C)(基金)</v>
          </cell>
          <cell r="AL94" t="str">
            <v>H23. 4</v>
          </cell>
          <cell r="AM94" t="str">
            <v>H23. 9</v>
          </cell>
        </row>
        <row r="95">
          <cell r="A95">
            <v>1122591743</v>
          </cell>
          <cell r="B95" t="str">
            <v>(科研)難治性疼通に対する脊髄刺激鎮痛法の作用点の解明ー中枢か脊髄かー</v>
          </cell>
          <cell r="C95">
            <v>11001065</v>
          </cell>
          <cell r="D95" t="str">
            <v>病附）小川　賢一</v>
          </cell>
          <cell r="E95" t="str">
            <v>H16. 4. 1</v>
          </cell>
          <cell r="G95" t="str">
            <v>H23年度</v>
          </cell>
          <cell r="H95" t="str">
            <v>(科研)難治性疼通に対する脊髄刺激鎮痛法の</v>
          </cell>
          <cell r="I95" t="str">
            <v>科学研究費補助金</v>
          </cell>
          <cell r="J95">
            <v>8160006</v>
          </cell>
          <cell r="K95" t="str">
            <v>大堀　陽子</v>
          </cell>
          <cell r="L95">
            <v>10320000</v>
          </cell>
          <cell r="M95" t="str">
            <v>研究推進課（22-）</v>
          </cell>
          <cell r="N95">
            <v>650000000</v>
          </cell>
          <cell r="O95" t="str">
            <v>（支出）科学研究費補助金</v>
          </cell>
          <cell r="P95">
            <v>1</v>
          </cell>
          <cell r="Q95" t="str">
            <v>直接経費</v>
          </cell>
          <cell r="R95">
            <v>3</v>
          </cell>
          <cell r="S95" t="str">
            <v>科研費</v>
          </cell>
          <cell r="T95">
            <v>1</v>
          </cell>
          <cell r="U95" t="str">
            <v>繰越有</v>
          </cell>
          <cell r="V95" t="str">
            <v>H23. 4. 1</v>
          </cell>
          <cell r="W95" t="str">
            <v>H24. 3.31</v>
          </cell>
          <cell r="X95">
            <v>1080519</v>
          </cell>
          <cell r="Y95" t="str">
            <v>新堀　博展</v>
          </cell>
          <cell r="Z95">
            <v>10950000</v>
          </cell>
          <cell r="AA95" t="str">
            <v>研）学術院（福浦）</v>
          </cell>
          <cell r="AB95" t="str">
            <v>医学部</v>
          </cell>
          <cell r="AC95" t="str">
            <v>助教</v>
          </cell>
          <cell r="AH95">
            <v>1</v>
          </cell>
          <cell r="AI95" t="str">
            <v>開始</v>
          </cell>
          <cell r="AK95" t="str">
            <v>基盤研究(C)</v>
          </cell>
          <cell r="AL95" t="str">
            <v>H23. 4</v>
          </cell>
          <cell r="AM95" t="str">
            <v>H23. 9</v>
          </cell>
        </row>
        <row r="96">
          <cell r="A96">
            <v>1123350010</v>
          </cell>
          <cell r="B96" t="str">
            <v>（科研）量子多成分系分子理論システムの構築およびプロトニクス・ポジトロニクスへの展開</v>
          </cell>
          <cell r="C96">
            <v>10901144</v>
          </cell>
          <cell r="D96" t="str">
            <v>研）立川　仁典</v>
          </cell>
          <cell r="E96" t="str">
            <v>H16. 4. 1</v>
          </cell>
          <cell r="G96" t="str">
            <v>H23年度</v>
          </cell>
          <cell r="H96" t="str">
            <v>（科研）量子多成分系分子理論システムの構</v>
          </cell>
          <cell r="I96" t="str">
            <v>科学研究費補助金</v>
          </cell>
          <cell r="J96">
            <v>8160006</v>
          </cell>
          <cell r="K96" t="str">
            <v>大堀　陽子</v>
          </cell>
          <cell r="L96">
            <v>10320000</v>
          </cell>
          <cell r="M96" t="str">
            <v>研究推進課（22-）</v>
          </cell>
          <cell r="N96">
            <v>650000000</v>
          </cell>
          <cell r="O96" t="str">
            <v>（支出）科学研究費補助金</v>
          </cell>
          <cell r="P96">
            <v>1</v>
          </cell>
          <cell r="Q96" t="str">
            <v>直接経費</v>
          </cell>
          <cell r="R96">
            <v>3</v>
          </cell>
          <cell r="S96" t="str">
            <v>科研費</v>
          </cell>
          <cell r="T96">
            <v>1</v>
          </cell>
          <cell r="U96" t="str">
            <v>繰越有</v>
          </cell>
          <cell r="V96" t="str">
            <v>H23. 4. 1</v>
          </cell>
          <cell r="W96" t="str">
            <v>H24. 3.31</v>
          </cell>
          <cell r="X96">
            <v>1020178</v>
          </cell>
          <cell r="Y96" t="str">
            <v>立川　仁典</v>
          </cell>
          <cell r="Z96">
            <v>10900000</v>
          </cell>
          <cell r="AA96" t="str">
            <v>研）学術院</v>
          </cell>
          <cell r="AB96" t="str">
            <v>国際総合科学部（八景）</v>
          </cell>
          <cell r="AC96" t="str">
            <v>教授</v>
          </cell>
          <cell r="AH96">
            <v>1</v>
          </cell>
          <cell r="AI96" t="str">
            <v>開始</v>
          </cell>
          <cell r="AK96" t="str">
            <v>基盤研究(B)</v>
          </cell>
          <cell r="AL96" t="str">
            <v>H23. 4</v>
          </cell>
          <cell r="AM96" t="str">
            <v>H23. 9</v>
          </cell>
        </row>
        <row r="97">
          <cell r="A97">
            <v>1121590881</v>
          </cell>
          <cell r="B97" t="str">
            <v>（科研）新規造影剤ソナゾイドを用いた膵腫瘍の造影超音波内視鏡診断の開発</v>
          </cell>
          <cell r="C97">
            <v>11005048</v>
          </cell>
          <cell r="D97" t="str">
            <v>病）沼田　和司</v>
          </cell>
          <cell r="E97" t="str">
            <v>H16. 4. 1</v>
          </cell>
          <cell r="G97" t="str">
            <v>H23年度</v>
          </cell>
          <cell r="H97" t="str">
            <v>（科研）新規造影剤ソナゾイドを用いた膵腫</v>
          </cell>
          <cell r="I97" t="str">
            <v>科学研究費補助金</v>
          </cell>
          <cell r="J97">
            <v>8160006</v>
          </cell>
          <cell r="K97" t="str">
            <v>大堀　陽子</v>
          </cell>
          <cell r="L97">
            <v>10320000</v>
          </cell>
          <cell r="M97" t="str">
            <v>研究推進課（22-）</v>
          </cell>
          <cell r="N97">
            <v>650000000</v>
          </cell>
          <cell r="O97" t="str">
            <v>（支出）科学研究費補助金</v>
          </cell>
          <cell r="P97">
            <v>1</v>
          </cell>
          <cell r="Q97" t="str">
            <v>直接経費</v>
          </cell>
          <cell r="R97">
            <v>3</v>
          </cell>
          <cell r="S97" t="str">
            <v>科研費</v>
          </cell>
          <cell r="T97">
            <v>1</v>
          </cell>
          <cell r="U97" t="str">
            <v>繰越有</v>
          </cell>
          <cell r="V97" t="str">
            <v>H23. 4. 1</v>
          </cell>
          <cell r="W97" t="str">
            <v>H24. 3.31</v>
          </cell>
          <cell r="X97">
            <v>1060561</v>
          </cell>
          <cell r="Y97" t="str">
            <v>杉森　一哉</v>
          </cell>
          <cell r="Z97">
            <v>30400000</v>
          </cell>
          <cell r="AA97" t="str">
            <v>セ）センター</v>
          </cell>
          <cell r="AB97" t="str">
            <v>センター病院</v>
          </cell>
          <cell r="AC97" t="str">
            <v>助教</v>
          </cell>
          <cell r="AH97">
            <v>1</v>
          </cell>
          <cell r="AI97" t="str">
            <v>開始</v>
          </cell>
          <cell r="AK97" t="str">
            <v>基盤研究(C)</v>
          </cell>
          <cell r="AL97" t="str">
            <v>H23. 4</v>
          </cell>
          <cell r="AM97" t="str">
            <v>H23. 9</v>
          </cell>
        </row>
        <row r="98">
          <cell r="A98">
            <v>1123591221</v>
          </cell>
          <cell r="B98" t="str">
            <v>(科基)イオントランスポーターの翻訳後制御に着目した高血圧性心腎連関の分子機序の解明</v>
          </cell>
          <cell r="C98">
            <v>10952113</v>
          </cell>
          <cell r="D98" t="str">
            <v>研）石上　友章（19-）</v>
          </cell>
          <cell r="E98" t="str">
            <v>H19. 4. 1</v>
          </cell>
          <cell r="G98" t="str">
            <v>H23年度</v>
          </cell>
          <cell r="H98" t="str">
            <v>(科基)イオントランスポーターの翻訳後制御</v>
          </cell>
          <cell r="I98" t="str">
            <v>科研費(基金分)</v>
          </cell>
          <cell r="J98">
            <v>8160006</v>
          </cell>
          <cell r="K98" t="str">
            <v>大堀　陽子</v>
          </cell>
          <cell r="L98">
            <v>10320000</v>
          </cell>
          <cell r="M98" t="str">
            <v>研究推進課（22-）</v>
          </cell>
          <cell r="N98">
            <v>652000000</v>
          </cell>
          <cell r="O98" t="str">
            <v>（支出）学術研究助成基金助成金(科基)</v>
          </cell>
          <cell r="P98">
            <v>1</v>
          </cell>
          <cell r="Q98" t="str">
            <v>直接経費</v>
          </cell>
          <cell r="R98">
            <v>3</v>
          </cell>
          <cell r="S98" t="str">
            <v>科研費</v>
          </cell>
          <cell r="T98">
            <v>1</v>
          </cell>
          <cell r="U98" t="str">
            <v>繰越有</v>
          </cell>
          <cell r="V98" t="str">
            <v>H23. 4.28</v>
          </cell>
          <cell r="W98" t="str">
            <v>H26. 3.31</v>
          </cell>
          <cell r="X98">
            <v>1030011</v>
          </cell>
          <cell r="Y98" t="str">
            <v>石上　友章</v>
          </cell>
          <cell r="Z98">
            <v>10950000</v>
          </cell>
          <cell r="AA98" t="str">
            <v>研）学術院（福浦）</v>
          </cell>
          <cell r="AB98" t="str">
            <v>医学部</v>
          </cell>
          <cell r="AC98" t="str">
            <v>准教授</v>
          </cell>
          <cell r="AH98">
            <v>1</v>
          </cell>
          <cell r="AI98" t="str">
            <v>開始</v>
          </cell>
          <cell r="AK98" t="str">
            <v>基盤研究(C)(基金)</v>
          </cell>
          <cell r="AL98" t="str">
            <v>H23. 4</v>
          </cell>
          <cell r="AM98" t="str">
            <v>H23. 9</v>
          </cell>
        </row>
        <row r="99">
          <cell r="A99">
            <v>1121390502</v>
          </cell>
          <cell r="B99" t="str">
            <v>(科研)ヒトの主要ながん抑制経路のおける核マトリクス結合因子の機能的役割の解明</v>
          </cell>
          <cell r="C99">
            <v>10952110</v>
          </cell>
          <cell r="D99" t="str">
            <v>研）池田　やよい（19-）</v>
          </cell>
          <cell r="E99" t="str">
            <v>H19. 4. 1</v>
          </cell>
          <cell r="G99" t="str">
            <v>H23年度</v>
          </cell>
          <cell r="H99" t="str">
            <v>(科研)ヒトの主要ながん抑制経路のおける核</v>
          </cell>
          <cell r="I99" t="str">
            <v>科学研究費補助金</v>
          </cell>
          <cell r="J99">
            <v>8160006</v>
          </cell>
          <cell r="K99" t="str">
            <v>大堀　陽子</v>
          </cell>
          <cell r="L99">
            <v>10320000</v>
          </cell>
          <cell r="M99" t="str">
            <v>研究推進課（22-）</v>
          </cell>
          <cell r="N99">
            <v>650000000</v>
          </cell>
          <cell r="O99" t="str">
            <v>（支出）科学研究費補助金</v>
          </cell>
          <cell r="P99">
            <v>1</v>
          </cell>
          <cell r="Q99" t="str">
            <v>直接経費</v>
          </cell>
          <cell r="R99">
            <v>3</v>
          </cell>
          <cell r="S99" t="str">
            <v>科研費</v>
          </cell>
          <cell r="T99">
            <v>1</v>
          </cell>
          <cell r="U99" t="str">
            <v>繰越有</v>
          </cell>
          <cell r="V99" t="str">
            <v>H23. 4. 1</v>
          </cell>
          <cell r="W99" t="str">
            <v>H24. 3.31</v>
          </cell>
          <cell r="X99">
            <v>1030125</v>
          </cell>
          <cell r="Y99" t="str">
            <v>池田　やよい</v>
          </cell>
          <cell r="Z99">
            <v>10950000</v>
          </cell>
          <cell r="AA99" t="str">
            <v>研）学術院（福浦）</v>
          </cell>
          <cell r="AB99" t="str">
            <v>医学部</v>
          </cell>
          <cell r="AC99" t="str">
            <v>准教授</v>
          </cell>
          <cell r="AH99">
            <v>1</v>
          </cell>
          <cell r="AI99" t="str">
            <v>開始</v>
          </cell>
          <cell r="AK99" t="str">
            <v>基盤研究(B)　分担者（東京医科歯科大学）</v>
          </cell>
          <cell r="AL99" t="str">
            <v>H23. 4</v>
          </cell>
          <cell r="AM99" t="str">
            <v>H23. 9</v>
          </cell>
        </row>
        <row r="100">
          <cell r="A100">
            <v>1121592727</v>
          </cell>
          <cell r="B100" t="str">
            <v>(科研)新人看護師の看護専門職業人としてのキャリア発達を促す教育支援プログラムの開発</v>
          </cell>
          <cell r="C100">
            <v>10953050</v>
          </cell>
          <cell r="D100" t="str">
            <v>研）勝山　貴美子（23-）</v>
          </cell>
          <cell r="E100" t="str">
            <v>H23. 4. 1</v>
          </cell>
          <cell r="G100" t="str">
            <v>H23年度</v>
          </cell>
          <cell r="H100" t="str">
            <v>(科研)新人看護師の看護専門職業人としての</v>
          </cell>
          <cell r="I100" t="str">
            <v>科学研究費補助金</v>
          </cell>
          <cell r="J100">
            <v>8160006</v>
          </cell>
          <cell r="K100" t="str">
            <v>大堀　陽子</v>
          </cell>
          <cell r="L100">
            <v>10320000</v>
          </cell>
          <cell r="M100" t="str">
            <v>研究推進課（22-）</v>
          </cell>
          <cell r="N100">
            <v>650000000</v>
          </cell>
          <cell r="O100" t="str">
            <v>（支出）科学研究費補助金</v>
          </cell>
          <cell r="P100">
            <v>1</v>
          </cell>
          <cell r="Q100" t="str">
            <v>直接経費</v>
          </cell>
          <cell r="R100">
            <v>3</v>
          </cell>
          <cell r="S100" t="str">
            <v>科研費</v>
          </cell>
          <cell r="T100">
            <v>1</v>
          </cell>
          <cell r="U100" t="str">
            <v>繰越有</v>
          </cell>
          <cell r="V100" t="str">
            <v>H23. 4. 1</v>
          </cell>
          <cell r="W100" t="str">
            <v>H24. 3.31</v>
          </cell>
          <cell r="X100">
            <v>1110509</v>
          </cell>
          <cell r="Y100" t="str">
            <v>勝山　貴美子</v>
          </cell>
          <cell r="Z100">
            <v>10950000</v>
          </cell>
          <cell r="AA100" t="str">
            <v>研）学術院（福浦）</v>
          </cell>
          <cell r="AB100" t="str">
            <v>医学部</v>
          </cell>
          <cell r="AC100" t="str">
            <v>教授</v>
          </cell>
          <cell r="AH100">
            <v>1</v>
          </cell>
          <cell r="AI100" t="str">
            <v>開始</v>
          </cell>
          <cell r="AK100" t="str">
            <v>基盤研究(C)　分担者（聖隷クリストファー大学）</v>
          </cell>
          <cell r="AL100" t="str">
            <v>H23. 4</v>
          </cell>
          <cell r="AM100" t="str">
            <v>H23. 9</v>
          </cell>
        </row>
        <row r="101">
          <cell r="A101">
            <v>1121591673</v>
          </cell>
          <cell r="B101" t="str">
            <v>（科研）ABCC11遺伝子多型解析による乳癌罹患リスクと予後規定因子の検討</v>
          </cell>
          <cell r="C101">
            <v>11005066</v>
          </cell>
          <cell r="D101" t="str">
            <v>病）石川　孝</v>
          </cell>
          <cell r="E101" t="str">
            <v>H16. 4. 1</v>
          </cell>
          <cell r="G101" t="str">
            <v>H23年度</v>
          </cell>
          <cell r="H101" t="str">
            <v>（科研）ABCC11遺伝子多型解析による乳癌罹</v>
          </cell>
          <cell r="I101" t="str">
            <v>科学研究費補助金</v>
          </cell>
          <cell r="J101">
            <v>8160006</v>
          </cell>
          <cell r="K101" t="str">
            <v>大堀　陽子</v>
          </cell>
          <cell r="L101">
            <v>10320000</v>
          </cell>
          <cell r="M101" t="str">
            <v>研究推進課（22-）</v>
          </cell>
          <cell r="N101">
            <v>650000000</v>
          </cell>
          <cell r="O101" t="str">
            <v>（支出）科学研究費補助金</v>
          </cell>
          <cell r="P101">
            <v>1</v>
          </cell>
          <cell r="Q101" t="str">
            <v>直接経費</v>
          </cell>
          <cell r="R101">
            <v>3</v>
          </cell>
          <cell r="S101" t="str">
            <v>科研費</v>
          </cell>
          <cell r="T101">
            <v>1</v>
          </cell>
          <cell r="U101" t="str">
            <v>繰越有</v>
          </cell>
          <cell r="V101" t="str">
            <v>H23. 4. 1</v>
          </cell>
          <cell r="W101" t="str">
            <v>H24. 3.31</v>
          </cell>
          <cell r="X101">
            <v>1060518</v>
          </cell>
          <cell r="Y101" t="str">
            <v>千島　隆司</v>
          </cell>
          <cell r="Z101">
            <v>11000000</v>
          </cell>
          <cell r="AA101" t="str">
            <v>病）学術院（病院）</v>
          </cell>
          <cell r="AB101" t="str">
            <v>附属病院</v>
          </cell>
          <cell r="AC101" t="str">
            <v>准教授</v>
          </cell>
          <cell r="AH101">
            <v>1</v>
          </cell>
          <cell r="AI101" t="str">
            <v>開始</v>
          </cell>
          <cell r="AK101" t="str">
            <v>基盤研究(C)</v>
          </cell>
          <cell r="AL101" t="str">
            <v>H23. 4</v>
          </cell>
          <cell r="AM101" t="str">
            <v>H23. 9</v>
          </cell>
        </row>
        <row r="102">
          <cell r="A102">
            <v>1122590990</v>
          </cell>
          <cell r="B102" t="str">
            <v>（科研）PI3キナーゼｐ８５α欠損マウスにおける肝臓と血管インスリン抵抗性</v>
          </cell>
          <cell r="C102">
            <v>11351085</v>
          </cell>
          <cell r="D102" t="str">
            <v>客）青木　一孝（22-）</v>
          </cell>
          <cell r="E102" t="str">
            <v>H22. 4. 1</v>
          </cell>
          <cell r="G102" t="str">
            <v>H23年度</v>
          </cell>
          <cell r="H102" t="str">
            <v>（科研）PI3キナーゼｐ８５α欠損マウスに</v>
          </cell>
          <cell r="I102" t="str">
            <v>科学研究費補助金</v>
          </cell>
          <cell r="J102">
            <v>8160006</v>
          </cell>
          <cell r="K102" t="str">
            <v>大堀　陽子</v>
          </cell>
          <cell r="L102">
            <v>10320000</v>
          </cell>
          <cell r="M102" t="str">
            <v>研究推進課（22-）</v>
          </cell>
          <cell r="N102">
            <v>650000000</v>
          </cell>
          <cell r="O102" t="str">
            <v>（支出）科学研究費補助金</v>
          </cell>
          <cell r="P102">
            <v>1</v>
          </cell>
          <cell r="Q102" t="str">
            <v>直接経費</v>
          </cell>
          <cell r="R102">
            <v>3</v>
          </cell>
          <cell r="S102" t="str">
            <v>科研費</v>
          </cell>
          <cell r="T102">
            <v>1</v>
          </cell>
          <cell r="U102" t="str">
            <v>繰越有</v>
          </cell>
          <cell r="V102" t="str">
            <v>H23. 4. 1</v>
          </cell>
          <cell r="W102" t="str">
            <v>H24. 3.31</v>
          </cell>
          <cell r="X102">
            <v>1050568</v>
          </cell>
          <cell r="Y102" t="str">
            <v>青木　一孝</v>
          </cell>
          <cell r="Z102">
            <v>10950000</v>
          </cell>
          <cell r="AA102" t="str">
            <v>研）学術院（福浦）</v>
          </cell>
          <cell r="AB102" t="str">
            <v>医学部</v>
          </cell>
          <cell r="AC102" t="str">
            <v>助教</v>
          </cell>
          <cell r="AH102">
            <v>1</v>
          </cell>
          <cell r="AI102" t="str">
            <v>開始</v>
          </cell>
          <cell r="AK102" t="str">
            <v>基盤研究(C)</v>
          </cell>
          <cell r="AL102" t="str">
            <v>H23. 4</v>
          </cell>
          <cell r="AM102" t="str">
            <v>H23. 9</v>
          </cell>
        </row>
        <row r="103">
          <cell r="A103">
            <v>1122591528</v>
          </cell>
          <cell r="B103" t="str">
            <v>(科研)胆膵癌に対するアミノ酸抱合ナノ粒子の増殖抑制効果に関する検討</v>
          </cell>
          <cell r="C103">
            <v>10952132</v>
          </cell>
          <cell r="D103" t="str">
            <v>研）遠藤　格（19-）</v>
          </cell>
          <cell r="E103" t="str">
            <v>H19. 4. 1</v>
          </cell>
          <cell r="G103" t="str">
            <v>H23年度</v>
          </cell>
          <cell r="H103" t="str">
            <v>(科研)胆膵癌に対するアミノ酸抱合ナノ粒子</v>
          </cell>
          <cell r="I103" t="str">
            <v>科学研究費補助金</v>
          </cell>
          <cell r="J103">
            <v>8160006</v>
          </cell>
          <cell r="K103" t="str">
            <v>大堀　陽子</v>
          </cell>
          <cell r="L103">
            <v>10320000</v>
          </cell>
          <cell r="M103" t="str">
            <v>研究推進課（22-）</v>
          </cell>
          <cell r="N103">
            <v>650000000</v>
          </cell>
          <cell r="O103" t="str">
            <v>（支出）科学研究費補助金</v>
          </cell>
          <cell r="P103">
            <v>1</v>
          </cell>
          <cell r="Q103" t="str">
            <v>直接経費</v>
          </cell>
          <cell r="R103">
            <v>3</v>
          </cell>
          <cell r="S103" t="str">
            <v>科研費</v>
          </cell>
          <cell r="T103">
            <v>1</v>
          </cell>
          <cell r="U103" t="str">
            <v>繰越有</v>
          </cell>
          <cell r="V103" t="str">
            <v>H23. 4. 1</v>
          </cell>
          <cell r="W103" t="str">
            <v>H24. 3.31</v>
          </cell>
          <cell r="X103">
            <v>1070539</v>
          </cell>
          <cell r="Y103" t="str">
            <v>松山　隆生</v>
          </cell>
          <cell r="Z103">
            <v>10950000</v>
          </cell>
          <cell r="AA103" t="str">
            <v>研）学術院（福浦）</v>
          </cell>
          <cell r="AB103" t="str">
            <v>医学部</v>
          </cell>
          <cell r="AC103" t="str">
            <v>助教</v>
          </cell>
          <cell r="AH103">
            <v>1</v>
          </cell>
          <cell r="AI103" t="str">
            <v>開始</v>
          </cell>
          <cell r="AK103" t="str">
            <v>基盤研究(C)</v>
          </cell>
          <cell r="AL103" t="str">
            <v>H23. 4</v>
          </cell>
          <cell r="AM103" t="str">
            <v>H23. 9</v>
          </cell>
        </row>
        <row r="104">
          <cell r="A104">
            <v>1121370048</v>
          </cell>
          <cell r="B104" t="str">
            <v>（科研）DNA複製におけるユビキチン化シグナルと分子間相互作用の構造生物学</v>
          </cell>
          <cell r="C104">
            <v>10901147</v>
          </cell>
          <cell r="D104" t="str">
            <v>研）橋本　博</v>
          </cell>
          <cell r="E104" t="str">
            <v>H16. 4. 1</v>
          </cell>
          <cell r="G104" t="str">
            <v>H23年度</v>
          </cell>
          <cell r="H104" t="str">
            <v>（科研）DNA複製におけるユビキチン化シグ</v>
          </cell>
          <cell r="I104" t="str">
            <v>科学研究費補助金</v>
          </cell>
          <cell r="J104">
            <v>8160006</v>
          </cell>
          <cell r="K104" t="str">
            <v>大堀　陽子</v>
          </cell>
          <cell r="L104">
            <v>10320000</v>
          </cell>
          <cell r="M104" t="str">
            <v>研究推進課（22-）</v>
          </cell>
          <cell r="N104">
            <v>650000000</v>
          </cell>
          <cell r="O104" t="str">
            <v>（支出）科学研究費補助金</v>
          </cell>
          <cell r="P104">
            <v>1</v>
          </cell>
          <cell r="Q104" t="str">
            <v>直接経費</v>
          </cell>
          <cell r="R104">
            <v>3</v>
          </cell>
          <cell r="S104" t="str">
            <v>科研費</v>
          </cell>
          <cell r="T104">
            <v>1</v>
          </cell>
          <cell r="U104" t="str">
            <v>繰越有</v>
          </cell>
          <cell r="V104" t="str">
            <v>H23. 4. 1</v>
          </cell>
          <cell r="W104" t="str">
            <v>H24. 3.31</v>
          </cell>
          <cell r="X104">
            <v>960094</v>
          </cell>
          <cell r="Y104" t="str">
            <v>佐藤　衛</v>
          </cell>
          <cell r="Z104">
            <v>10900000</v>
          </cell>
          <cell r="AA104" t="str">
            <v>研）学術院</v>
          </cell>
          <cell r="AB104" t="str">
            <v>生命ナノシステム科学研究科</v>
          </cell>
          <cell r="AC104" t="str">
            <v>教授</v>
          </cell>
          <cell r="AH104">
            <v>1</v>
          </cell>
          <cell r="AI104" t="str">
            <v>開始</v>
          </cell>
          <cell r="AK104" t="str">
            <v>基盤研究（B)</v>
          </cell>
          <cell r="AL104" t="str">
            <v>H23. 4</v>
          </cell>
          <cell r="AM104" t="str">
            <v>H23. 9</v>
          </cell>
        </row>
        <row r="105">
          <cell r="A105">
            <v>1123730403</v>
          </cell>
          <cell r="B105" t="str">
            <v>(科基)ブランドの使用・所有行動を通した自己表現尺度の開発</v>
          </cell>
          <cell r="C105">
            <v>10901010</v>
          </cell>
          <cell r="D105" t="str">
            <v>研）柴田　典子</v>
          </cell>
          <cell r="E105" t="str">
            <v>H16. 4. 1</v>
          </cell>
          <cell r="G105" t="str">
            <v>H23年度</v>
          </cell>
          <cell r="H105" t="str">
            <v>(科基)ブランドの使用・所有行動を通した自</v>
          </cell>
          <cell r="I105" t="str">
            <v>科研費(基金分)</v>
          </cell>
          <cell r="J105">
            <v>8160006</v>
          </cell>
          <cell r="K105" t="str">
            <v>大堀　陽子</v>
          </cell>
          <cell r="L105">
            <v>10320000</v>
          </cell>
          <cell r="M105" t="str">
            <v>研究推進課（22-）</v>
          </cell>
          <cell r="N105">
            <v>652000000</v>
          </cell>
          <cell r="O105" t="str">
            <v>（支出）学術研究助成基金助成金(科基)</v>
          </cell>
          <cell r="P105">
            <v>1</v>
          </cell>
          <cell r="Q105" t="str">
            <v>直接経費</v>
          </cell>
          <cell r="R105">
            <v>3</v>
          </cell>
          <cell r="S105" t="str">
            <v>科研費</v>
          </cell>
          <cell r="T105">
            <v>1</v>
          </cell>
          <cell r="U105" t="str">
            <v>繰越有</v>
          </cell>
          <cell r="V105" t="str">
            <v>H23. 4.28</v>
          </cell>
          <cell r="W105" t="str">
            <v>H26. 3.31</v>
          </cell>
          <cell r="X105">
            <v>1020029</v>
          </cell>
          <cell r="Y105" t="str">
            <v>柴田　典子</v>
          </cell>
          <cell r="Z105">
            <v>10900000</v>
          </cell>
          <cell r="AA105" t="str">
            <v>研）学術院</v>
          </cell>
          <cell r="AB105" t="str">
            <v>国政総合科学部（八景）</v>
          </cell>
          <cell r="AC105" t="str">
            <v>准教授</v>
          </cell>
          <cell r="AH105">
            <v>1</v>
          </cell>
          <cell r="AI105" t="str">
            <v>開始</v>
          </cell>
          <cell r="AK105" t="str">
            <v>若手研究(B)(基金)</v>
          </cell>
          <cell r="AL105" t="str">
            <v>H23. 4</v>
          </cell>
          <cell r="AM105" t="str">
            <v>H23. 9</v>
          </cell>
        </row>
        <row r="106">
          <cell r="A106">
            <v>1123592304</v>
          </cell>
          <cell r="B106" t="str">
            <v>(科基)肺高血圧症におけるリアルタイムなカルシウム感受性測定による血管収縮機構の解明</v>
          </cell>
          <cell r="C106">
            <v>10952275</v>
          </cell>
          <cell r="D106" t="str">
            <v>研）水野　祐介(19-)</v>
          </cell>
          <cell r="E106" t="str">
            <v>H19. 4. 1</v>
          </cell>
          <cell r="G106" t="str">
            <v>H23年度</v>
          </cell>
          <cell r="H106" t="str">
            <v>(科基)肺高血圧症におけるリアルタイムなカ</v>
          </cell>
          <cell r="I106" t="str">
            <v>科研費(基金分)</v>
          </cell>
          <cell r="J106">
            <v>8160006</v>
          </cell>
          <cell r="K106" t="str">
            <v>大堀　陽子</v>
          </cell>
          <cell r="L106">
            <v>10320000</v>
          </cell>
          <cell r="M106" t="str">
            <v>研究推進課（22-）</v>
          </cell>
          <cell r="N106">
            <v>652000000</v>
          </cell>
          <cell r="O106" t="str">
            <v>（支出）学術研究助成基金助成金(科基)</v>
          </cell>
          <cell r="P106">
            <v>1</v>
          </cell>
          <cell r="Q106" t="str">
            <v>直接経費</v>
          </cell>
          <cell r="R106">
            <v>3</v>
          </cell>
          <cell r="S106" t="str">
            <v>科研費</v>
          </cell>
          <cell r="T106">
            <v>1</v>
          </cell>
          <cell r="U106" t="str">
            <v>繰越有</v>
          </cell>
          <cell r="V106" t="str">
            <v>H23. 4.28</v>
          </cell>
          <cell r="W106" t="str">
            <v>H26. 3.31</v>
          </cell>
          <cell r="X106">
            <v>1060521</v>
          </cell>
          <cell r="Y106" t="str">
            <v>水野　祐介</v>
          </cell>
          <cell r="Z106">
            <v>10950000</v>
          </cell>
          <cell r="AA106" t="str">
            <v>研）学術院（福浦）</v>
          </cell>
          <cell r="AB106" t="str">
            <v>医学部</v>
          </cell>
          <cell r="AC106" t="str">
            <v>助教</v>
          </cell>
          <cell r="AH106">
            <v>1</v>
          </cell>
          <cell r="AI106" t="str">
            <v>開始</v>
          </cell>
          <cell r="AK106" t="str">
            <v>基盤研究(C)(基金)</v>
          </cell>
          <cell r="AL106" t="str">
            <v>H23. 4</v>
          </cell>
          <cell r="AM106" t="str">
            <v>H23. 9</v>
          </cell>
        </row>
        <row r="107">
          <cell r="A107">
            <v>1123350010</v>
          </cell>
          <cell r="B107" t="str">
            <v>（科研）量子多成分系分子理論システムの構築およびプロトニクス・ポジトロニクスへの展開</v>
          </cell>
          <cell r="C107">
            <v>10901257</v>
          </cell>
          <cell r="D107" t="str">
            <v>研）北　幸海（22-）</v>
          </cell>
          <cell r="E107" t="str">
            <v>H22. 4. 1</v>
          </cell>
          <cell r="G107" t="str">
            <v>H23年度</v>
          </cell>
          <cell r="H107" t="str">
            <v>（科研）量子多成分系分子理論システムの構</v>
          </cell>
          <cell r="I107" t="str">
            <v>科学研究費補助金</v>
          </cell>
          <cell r="J107">
            <v>8160006</v>
          </cell>
          <cell r="K107" t="str">
            <v>大堀　陽子</v>
          </cell>
          <cell r="L107">
            <v>10320000</v>
          </cell>
          <cell r="M107" t="str">
            <v>研究推進課（22-）</v>
          </cell>
          <cell r="N107">
            <v>650000000</v>
          </cell>
          <cell r="O107" t="str">
            <v>（支出）科学研究費補助金</v>
          </cell>
          <cell r="P107">
            <v>1</v>
          </cell>
          <cell r="Q107" t="str">
            <v>直接経費</v>
          </cell>
          <cell r="R107">
            <v>3</v>
          </cell>
          <cell r="S107" t="str">
            <v>科研費</v>
          </cell>
          <cell r="T107">
            <v>1</v>
          </cell>
          <cell r="U107" t="str">
            <v>繰越有</v>
          </cell>
          <cell r="V107" t="str">
            <v>H23. 4. 1</v>
          </cell>
          <cell r="W107" t="str">
            <v>H24. 3.31</v>
          </cell>
          <cell r="X107">
            <v>1020178</v>
          </cell>
          <cell r="Y107" t="str">
            <v>立川　仁典</v>
          </cell>
          <cell r="Z107">
            <v>10900000</v>
          </cell>
          <cell r="AA107" t="str">
            <v>研）学術院</v>
          </cell>
          <cell r="AB107" t="str">
            <v>国際総合科学部（八景）</v>
          </cell>
          <cell r="AC107" t="str">
            <v>教授</v>
          </cell>
          <cell r="AH107">
            <v>1</v>
          </cell>
          <cell r="AI107" t="str">
            <v>開始</v>
          </cell>
          <cell r="AK107" t="str">
            <v>基盤研究(B)</v>
          </cell>
          <cell r="AL107" t="str">
            <v>H23. 4</v>
          </cell>
          <cell r="AM107" t="str">
            <v>H23. 9</v>
          </cell>
        </row>
        <row r="108">
          <cell r="A108">
            <v>1123390131</v>
          </cell>
          <cell r="B108" t="str">
            <v>(科研)シリアスゲームを取り入れた卒前医療安全教育の教材開発</v>
          </cell>
          <cell r="C108">
            <v>10952394</v>
          </cell>
          <cell r="D108" t="str">
            <v>研）中村　京太（22-）</v>
          </cell>
          <cell r="E108" t="str">
            <v>H22. 4. 1</v>
          </cell>
          <cell r="G108" t="str">
            <v>H23年度</v>
          </cell>
          <cell r="H108" t="str">
            <v>(科研)シリアスゲームを取り入れた卒前医療</v>
          </cell>
          <cell r="I108" t="str">
            <v>科学研究費補助金</v>
          </cell>
          <cell r="J108">
            <v>8160006</v>
          </cell>
          <cell r="K108" t="str">
            <v>大堀　陽子</v>
          </cell>
          <cell r="L108">
            <v>10320000</v>
          </cell>
          <cell r="M108" t="str">
            <v>研究推進課（22-）</v>
          </cell>
          <cell r="N108">
            <v>650000000</v>
          </cell>
          <cell r="O108" t="str">
            <v>（支出）科学研究費補助金</v>
          </cell>
          <cell r="P108">
            <v>1</v>
          </cell>
          <cell r="Q108" t="str">
            <v>直接経費</v>
          </cell>
          <cell r="R108">
            <v>3</v>
          </cell>
          <cell r="S108" t="str">
            <v>科研費</v>
          </cell>
          <cell r="T108">
            <v>1</v>
          </cell>
          <cell r="U108" t="str">
            <v>繰越有</v>
          </cell>
          <cell r="V108" t="str">
            <v>H23. 4. 1</v>
          </cell>
          <cell r="W108" t="str">
            <v>H24. 3.31</v>
          </cell>
          <cell r="X108">
            <v>1060581</v>
          </cell>
          <cell r="Y108" t="str">
            <v>中村　京太</v>
          </cell>
          <cell r="Z108">
            <v>10950000</v>
          </cell>
          <cell r="AA108" t="str">
            <v>研）学術院（福浦）</v>
          </cell>
          <cell r="AB108" t="str">
            <v>医学部</v>
          </cell>
          <cell r="AC108" t="str">
            <v>准教授</v>
          </cell>
          <cell r="AH108">
            <v>1</v>
          </cell>
          <cell r="AI108" t="str">
            <v>開始</v>
          </cell>
          <cell r="AK108" t="str">
            <v>基盤研究(B)　分担者(大阪大学）</v>
          </cell>
          <cell r="AL108" t="str">
            <v>H23. 4</v>
          </cell>
          <cell r="AM108" t="str">
            <v>H23. 9</v>
          </cell>
        </row>
        <row r="109">
          <cell r="A109">
            <v>1020683002</v>
          </cell>
          <cell r="B109" t="str">
            <v>(科研)自己選択バイアスを考慮した通信市場のスイッチングコストに関する実証的研究</v>
          </cell>
          <cell r="C109">
            <v>10901263</v>
          </cell>
          <cell r="D109" t="str">
            <v>研）中村　彰宏（23-）</v>
          </cell>
          <cell r="E109" t="str">
            <v>H23. 4. 1</v>
          </cell>
          <cell r="G109" t="str">
            <v>H23年度</v>
          </cell>
          <cell r="H109" t="str">
            <v>(科研)自己選択バイアスを考慮した通信市場</v>
          </cell>
          <cell r="I109" t="str">
            <v>科学研究費補助金</v>
          </cell>
          <cell r="J109">
            <v>8160006</v>
          </cell>
          <cell r="K109" t="str">
            <v>大堀　陽子</v>
          </cell>
          <cell r="L109">
            <v>10320000</v>
          </cell>
          <cell r="M109" t="str">
            <v>研究推進課（22-）</v>
          </cell>
          <cell r="N109">
            <v>650000000</v>
          </cell>
          <cell r="O109" t="str">
            <v>（支出）科学研究費補助金</v>
          </cell>
          <cell r="P109">
            <v>1</v>
          </cell>
          <cell r="Q109" t="str">
            <v>直接経費</v>
          </cell>
          <cell r="R109">
            <v>3</v>
          </cell>
          <cell r="S109" t="str">
            <v>科研費</v>
          </cell>
          <cell r="T109">
            <v>1</v>
          </cell>
          <cell r="U109" t="str">
            <v>繰越有</v>
          </cell>
          <cell r="V109" t="str">
            <v>H23. 4. 1</v>
          </cell>
          <cell r="W109" t="str">
            <v>H24. 3.31</v>
          </cell>
          <cell r="X109">
            <v>1110505</v>
          </cell>
          <cell r="Y109" t="str">
            <v>中村　彰宏</v>
          </cell>
          <cell r="Z109">
            <v>10900000</v>
          </cell>
          <cell r="AA109" t="str">
            <v>研）学術院</v>
          </cell>
          <cell r="AB109" t="str">
            <v>国際総合科学部(八景）</v>
          </cell>
          <cell r="AC109" t="str">
            <v>准教授</v>
          </cell>
          <cell r="AH109">
            <v>1</v>
          </cell>
          <cell r="AI109" t="str">
            <v>開始</v>
          </cell>
          <cell r="AK109" t="str">
            <v>若手研究(A)繰越分</v>
          </cell>
          <cell r="AL109" t="str">
            <v>H23. 4</v>
          </cell>
          <cell r="AM109" t="str">
            <v>H23. 9</v>
          </cell>
        </row>
        <row r="110">
          <cell r="A110">
            <v>1123593245</v>
          </cell>
          <cell r="B110" t="str">
            <v>(科基)人工股関節全置換術の手術部位感染予防のための術前皮膚処置に関する検討</v>
          </cell>
          <cell r="C110">
            <v>11001186</v>
          </cell>
          <cell r="D110" t="str">
            <v>病附）稲葉　裕（20-）</v>
          </cell>
          <cell r="E110" t="str">
            <v>H20. 4. 1</v>
          </cell>
          <cell r="G110" t="str">
            <v>H23年度</v>
          </cell>
          <cell r="H110" t="str">
            <v>(科基)人工股関節全置換術の手術部位感染予</v>
          </cell>
          <cell r="I110" t="str">
            <v>科研費(基金分)</v>
          </cell>
          <cell r="J110">
            <v>8160006</v>
          </cell>
          <cell r="K110" t="str">
            <v>大堀　陽子</v>
          </cell>
          <cell r="L110">
            <v>10320000</v>
          </cell>
          <cell r="M110" t="str">
            <v>研究推進課（22-）</v>
          </cell>
          <cell r="N110">
            <v>652000000</v>
          </cell>
          <cell r="O110" t="str">
            <v>（支出）学術研究助成基金助成金(科基)</v>
          </cell>
          <cell r="P110">
            <v>1</v>
          </cell>
          <cell r="Q110" t="str">
            <v>直接経費</v>
          </cell>
          <cell r="R110">
            <v>3</v>
          </cell>
          <cell r="S110" t="str">
            <v>科研費</v>
          </cell>
          <cell r="T110">
            <v>1</v>
          </cell>
          <cell r="U110" t="str">
            <v>繰越有</v>
          </cell>
          <cell r="V110" t="str">
            <v>H23. 4.28</v>
          </cell>
          <cell r="W110" t="str">
            <v>H26. 3.31</v>
          </cell>
          <cell r="X110">
            <v>790725</v>
          </cell>
          <cell r="Y110" t="str">
            <v>渡部　節子</v>
          </cell>
          <cell r="Z110">
            <v>10950000</v>
          </cell>
          <cell r="AA110" t="str">
            <v>研）学術院（福浦）</v>
          </cell>
          <cell r="AB110" t="str">
            <v>医学部</v>
          </cell>
          <cell r="AC110" t="str">
            <v>教授</v>
          </cell>
          <cell r="AH110">
            <v>1</v>
          </cell>
          <cell r="AI110" t="str">
            <v>開始</v>
          </cell>
          <cell r="AK110" t="str">
            <v>基盤研究(C)(基金)</v>
          </cell>
          <cell r="AL110" t="str">
            <v>H23. 4</v>
          </cell>
          <cell r="AM110" t="str">
            <v>H23. 9</v>
          </cell>
        </row>
        <row r="111">
          <cell r="A111">
            <v>1123591899</v>
          </cell>
          <cell r="B111" t="str">
            <v>(科基)乳癌におけるCRMPの発現と臨床病理学的因子との相関の検討</v>
          </cell>
          <cell r="C111">
            <v>11001210</v>
          </cell>
          <cell r="D111" t="str">
            <v>病附）千島　隆司（21-）</v>
          </cell>
          <cell r="E111" t="str">
            <v>H21. 4. 1</v>
          </cell>
          <cell r="G111" t="str">
            <v>H23年度</v>
          </cell>
          <cell r="H111" t="str">
            <v>(科基)乳癌におけるCRMPの発現と臨床病理学</v>
          </cell>
          <cell r="I111" t="str">
            <v>科研費(基金分)</v>
          </cell>
          <cell r="J111">
            <v>8160006</v>
          </cell>
          <cell r="K111" t="str">
            <v>大堀　陽子</v>
          </cell>
          <cell r="L111">
            <v>10320000</v>
          </cell>
          <cell r="M111" t="str">
            <v>研究推進課（22-）</v>
          </cell>
          <cell r="N111">
            <v>652000000</v>
          </cell>
          <cell r="O111" t="str">
            <v>（支出）学術研究助成基金助成金(科基)</v>
          </cell>
          <cell r="P111">
            <v>1</v>
          </cell>
          <cell r="Q111" t="str">
            <v>直接経費</v>
          </cell>
          <cell r="R111">
            <v>3</v>
          </cell>
          <cell r="S111" t="str">
            <v>科研費</v>
          </cell>
          <cell r="T111">
            <v>1</v>
          </cell>
          <cell r="U111" t="str">
            <v>繰越有</v>
          </cell>
          <cell r="V111" t="str">
            <v>H23. 4.28</v>
          </cell>
          <cell r="W111" t="str">
            <v>H26. 3.31</v>
          </cell>
          <cell r="X111">
            <v>950012</v>
          </cell>
          <cell r="Y111" t="str">
            <v>石川　孝</v>
          </cell>
          <cell r="Z111">
            <v>30500000</v>
          </cell>
          <cell r="AA111" t="str">
            <v>セ）診療科</v>
          </cell>
          <cell r="AB111" t="str">
            <v>センター病院</v>
          </cell>
          <cell r="AC111" t="str">
            <v>准教授</v>
          </cell>
          <cell r="AH111">
            <v>1</v>
          </cell>
          <cell r="AI111" t="str">
            <v>開始</v>
          </cell>
          <cell r="AK111" t="str">
            <v>基盤研究(C)(基金)</v>
          </cell>
          <cell r="AL111" t="str">
            <v>H23. 4</v>
          </cell>
          <cell r="AM111" t="str">
            <v>H23. 9</v>
          </cell>
        </row>
        <row r="112">
          <cell r="A112">
            <v>1122530158</v>
          </cell>
          <cell r="B112" t="str">
            <v>（科研）グローバル・タックス研究の国際的動向</v>
          </cell>
          <cell r="C112">
            <v>10901058</v>
          </cell>
          <cell r="D112" t="str">
            <v>研）金子　文夫</v>
          </cell>
          <cell r="E112" t="str">
            <v>H16. 4. 1</v>
          </cell>
          <cell r="G112" t="str">
            <v>H23年度</v>
          </cell>
          <cell r="H112" t="str">
            <v>（科研）グローバル・タックス研究の国際的</v>
          </cell>
          <cell r="I112" t="str">
            <v>科学研究費補助金</v>
          </cell>
          <cell r="J112">
            <v>8160006</v>
          </cell>
          <cell r="K112" t="str">
            <v>大堀　陽子</v>
          </cell>
          <cell r="L112">
            <v>10320000</v>
          </cell>
          <cell r="M112" t="str">
            <v>研究推進課（22-）</v>
          </cell>
          <cell r="N112">
            <v>650000000</v>
          </cell>
          <cell r="O112" t="str">
            <v>（支出）科学研究費補助金</v>
          </cell>
          <cell r="P112">
            <v>1</v>
          </cell>
          <cell r="Q112" t="str">
            <v>直接経費</v>
          </cell>
          <cell r="R112">
            <v>3</v>
          </cell>
          <cell r="S112" t="str">
            <v>科研費</v>
          </cell>
          <cell r="T112">
            <v>1</v>
          </cell>
          <cell r="U112" t="str">
            <v>繰越有</v>
          </cell>
          <cell r="V112" t="str">
            <v>H23. 4. 1</v>
          </cell>
          <cell r="W112" t="str">
            <v>H24. 3.31</v>
          </cell>
          <cell r="X112">
            <v>1090506</v>
          </cell>
          <cell r="Y112" t="str">
            <v>上村　雄彦</v>
          </cell>
          <cell r="Z112">
            <v>10900000</v>
          </cell>
          <cell r="AA112" t="str">
            <v>研）学術院</v>
          </cell>
          <cell r="AB112" t="str">
            <v>国際総合科学部（八景）</v>
          </cell>
          <cell r="AC112" t="str">
            <v>准教授</v>
          </cell>
          <cell r="AH112">
            <v>1</v>
          </cell>
          <cell r="AI112" t="str">
            <v>開始</v>
          </cell>
          <cell r="AK112" t="str">
            <v>基盤研究(C)</v>
          </cell>
          <cell r="AL112" t="str">
            <v>H23. 4</v>
          </cell>
          <cell r="AM112" t="str">
            <v>H23. 9</v>
          </cell>
        </row>
        <row r="113">
          <cell r="A113">
            <v>1121592579</v>
          </cell>
          <cell r="B113" t="str">
            <v>（科研）CD34陽性細胞を用いる骨再生促進法に対するG-CSFの併用効果</v>
          </cell>
          <cell r="C113">
            <v>11351061</v>
          </cell>
          <cell r="D113" t="str">
            <v>客）太田　信介（21-）</v>
          </cell>
          <cell r="E113" t="str">
            <v>H21. 4. 1</v>
          </cell>
          <cell r="G113" t="str">
            <v>H23年度</v>
          </cell>
          <cell r="H113" t="str">
            <v>（科研）CD34陽性細胞を用いる骨再生促進法</v>
          </cell>
          <cell r="I113" t="str">
            <v>科学研究費補助金</v>
          </cell>
          <cell r="J113">
            <v>8160006</v>
          </cell>
          <cell r="K113" t="str">
            <v>大堀　陽子</v>
          </cell>
          <cell r="L113">
            <v>10320000</v>
          </cell>
          <cell r="M113" t="str">
            <v>研究推進課（22-）</v>
          </cell>
          <cell r="N113">
            <v>650000000</v>
          </cell>
          <cell r="O113" t="str">
            <v>（支出）科学研究費補助金</v>
          </cell>
          <cell r="P113">
            <v>1</v>
          </cell>
          <cell r="Q113" t="str">
            <v>直接経費</v>
          </cell>
          <cell r="R113">
            <v>3</v>
          </cell>
          <cell r="S113" t="str">
            <v>科研費</v>
          </cell>
          <cell r="T113">
            <v>1</v>
          </cell>
          <cell r="U113" t="str">
            <v>繰越有</v>
          </cell>
          <cell r="V113" t="str">
            <v>H23. 4. 1</v>
          </cell>
          <cell r="W113" t="str">
            <v>H24. 3.31</v>
          </cell>
          <cell r="X113">
            <v>1010132</v>
          </cell>
          <cell r="Y113" t="str">
            <v>太田　信介</v>
          </cell>
          <cell r="Z113">
            <v>11350000</v>
          </cell>
          <cell r="AA113" t="str">
            <v>客)客員教員等(福浦)(19-)</v>
          </cell>
          <cell r="AB113" t="str">
            <v>医学部</v>
          </cell>
          <cell r="AC113" t="str">
            <v>客員研究員</v>
          </cell>
          <cell r="AH113">
            <v>1</v>
          </cell>
          <cell r="AI113" t="str">
            <v>開始</v>
          </cell>
          <cell r="AK113" t="str">
            <v>基盤研究(C)</v>
          </cell>
          <cell r="AL113" t="str">
            <v>H23. 4</v>
          </cell>
          <cell r="AM113" t="str">
            <v>H23. 9</v>
          </cell>
        </row>
        <row r="114">
          <cell r="A114">
            <v>1122530158</v>
          </cell>
          <cell r="B114" t="str">
            <v>（科研）グローバル・タックス研究の国際的動向</v>
          </cell>
          <cell r="C114">
            <v>10901056</v>
          </cell>
          <cell r="D114" t="str">
            <v>研）和仁　道郎</v>
          </cell>
          <cell r="E114" t="str">
            <v>H16. 4. 1</v>
          </cell>
          <cell r="G114" t="str">
            <v>H23年度</v>
          </cell>
          <cell r="H114" t="str">
            <v>（科研）グローバル・タックス研究の国際的</v>
          </cell>
          <cell r="I114" t="str">
            <v>科学研究費補助金</v>
          </cell>
          <cell r="J114">
            <v>8160006</v>
          </cell>
          <cell r="K114" t="str">
            <v>大堀　陽子</v>
          </cell>
          <cell r="L114">
            <v>10320000</v>
          </cell>
          <cell r="M114" t="str">
            <v>研究推進課（22-）</v>
          </cell>
          <cell r="N114">
            <v>650000000</v>
          </cell>
          <cell r="O114" t="str">
            <v>（支出）科学研究費補助金</v>
          </cell>
          <cell r="P114">
            <v>1</v>
          </cell>
          <cell r="Q114" t="str">
            <v>直接経費</v>
          </cell>
          <cell r="R114">
            <v>3</v>
          </cell>
          <cell r="S114" t="str">
            <v>科研費</v>
          </cell>
          <cell r="T114">
            <v>1</v>
          </cell>
          <cell r="U114" t="str">
            <v>繰越有</v>
          </cell>
          <cell r="V114" t="str">
            <v>H23. 4. 1</v>
          </cell>
          <cell r="W114" t="str">
            <v>H24. 3.31</v>
          </cell>
          <cell r="X114">
            <v>1090506</v>
          </cell>
          <cell r="Y114" t="str">
            <v>上村　雄彦</v>
          </cell>
          <cell r="Z114">
            <v>10900000</v>
          </cell>
          <cell r="AA114" t="str">
            <v>研）学術院</v>
          </cell>
          <cell r="AB114" t="str">
            <v>国際総合科学部（八景）</v>
          </cell>
          <cell r="AC114" t="str">
            <v>准教授</v>
          </cell>
          <cell r="AH114">
            <v>1</v>
          </cell>
          <cell r="AI114" t="str">
            <v>開始</v>
          </cell>
          <cell r="AK114" t="str">
            <v>基盤研究(C)</v>
          </cell>
          <cell r="AL114" t="str">
            <v>H23. 4</v>
          </cell>
          <cell r="AM114" t="str">
            <v>H23. 9</v>
          </cell>
        </row>
        <row r="115">
          <cell r="A115">
            <v>1121500601</v>
          </cell>
          <cell r="B115" t="str">
            <v>（科研）常圧低酸素トレーニングは一般人の健康・体力つくりに有効か？</v>
          </cell>
          <cell r="C115">
            <v>10901111</v>
          </cell>
          <cell r="D115" t="str">
            <v>研）玉木　伸和</v>
          </cell>
          <cell r="E115" t="str">
            <v>H16. 4. 1</v>
          </cell>
          <cell r="G115" t="str">
            <v>H23年度</v>
          </cell>
          <cell r="H115" t="str">
            <v>（科研）常圧低酸素トレーニングは一般人の</v>
          </cell>
          <cell r="I115" t="str">
            <v>科学研究費補助金</v>
          </cell>
          <cell r="J115">
            <v>8160006</v>
          </cell>
          <cell r="K115" t="str">
            <v>大堀　陽子</v>
          </cell>
          <cell r="L115">
            <v>10320000</v>
          </cell>
          <cell r="M115" t="str">
            <v>研究推進課（22-）</v>
          </cell>
          <cell r="N115">
            <v>650000000</v>
          </cell>
          <cell r="O115" t="str">
            <v>（支出）科学研究費補助金</v>
          </cell>
          <cell r="P115">
            <v>1</v>
          </cell>
          <cell r="Q115" t="str">
            <v>直接経費</v>
          </cell>
          <cell r="R115">
            <v>3</v>
          </cell>
          <cell r="S115" t="str">
            <v>科研費</v>
          </cell>
          <cell r="T115">
            <v>1</v>
          </cell>
          <cell r="U115" t="str">
            <v>繰越有</v>
          </cell>
          <cell r="V115" t="str">
            <v>H23. 4. 1</v>
          </cell>
          <cell r="W115" t="str">
            <v>H24. 3.31</v>
          </cell>
          <cell r="X115">
            <v>76602</v>
          </cell>
          <cell r="Y115" t="str">
            <v>玉木　伸和</v>
          </cell>
          <cell r="Z115">
            <v>10900000</v>
          </cell>
          <cell r="AA115" t="str">
            <v>研）学術院</v>
          </cell>
          <cell r="AB115" t="str">
            <v>国際総合科学部</v>
          </cell>
          <cell r="AC115" t="str">
            <v>教授</v>
          </cell>
          <cell r="AH115">
            <v>1</v>
          </cell>
          <cell r="AI115" t="str">
            <v>開始</v>
          </cell>
          <cell r="AK115" t="str">
            <v>基盤研究(C)</v>
          </cell>
          <cell r="AL115" t="str">
            <v>H23. 4</v>
          </cell>
          <cell r="AM115" t="str">
            <v>H23. 9</v>
          </cell>
        </row>
        <row r="116">
          <cell r="A116">
            <v>1121530538</v>
          </cell>
          <cell r="B116" t="str">
            <v>（科研）日本式バースセンターに関するシステム開発研究－病院内潜在助産師の人的活用</v>
          </cell>
          <cell r="C116">
            <v>10953008</v>
          </cell>
          <cell r="D116" t="str">
            <v>研）勝川　由美(19-)</v>
          </cell>
          <cell r="E116" t="str">
            <v>H19. 4. 1</v>
          </cell>
          <cell r="G116" t="str">
            <v>H23年度</v>
          </cell>
          <cell r="H116" t="str">
            <v>（科研）日本式バースセンターに関するシス</v>
          </cell>
          <cell r="I116" t="str">
            <v>科学研究費補助金</v>
          </cell>
          <cell r="J116">
            <v>8160006</v>
          </cell>
          <cell r="K116" t="str">
            <v>大堀　陽子</v>
          </cell>
          <cell r="L116">
            <v>10320000</v>
          </cell>
          <cell r="M116" t="str">
            <v>研究推進課（22-）</v>
          </cell>
          <cell r="N116">
            <v>650000000</v>
          </cell>
          <cell r="O116" t="str">
            <v>（支出）科学研究費補助金</v>
          </cell>
          <cell r="P116">
            <v>1</v>
          </cell>
          <cell r="Q116" t="str">
            <v>直接経費</v>
          </cell>
          <cell r="R116">
            <v>3</v>
          </cell>
          <cell r="S116" t="str">
            <v>科研費</v>
          </cell>
          <cell r="T116">
            <v>1</v>
          </cell>
          <cell r="U116" t="str">
            <v>繰越有</v>
          </cell>
          <cell r="V116" t="str">
            <v>H23. 4. 1</v>
          </cell>
          <cell r="W116" t="str">
            <v>H24. 3.31</v>
          </cell>
          <cell r="X116">
            <v>1060533</v>
          </cell>
          <cell r="Y116" t="str">
            <v>勝川　由美</v>
          </cell>
          <cell r="Z116">
            <v>10950000</v>
          </cell>
          <cell r="AA116" t="str">
            <v>研）学術院（福浦）</v>
          </cell>
          <cell r="AB116" t="str">
            <v>医学部</v>
          </cell>
          <cell r="AC116" t="str">
            <v>助教</v>
          </cell>
          <cell r="AH116">
            <v>1</v>
          </cell>
          <cell r="AI116" t="str">
            <v>開始</v>
          </cell>
          <cell r="AK116" t="str">
            <v>基盤研究(C)</v>
          </cell>
          <cell r="AL116" t="str">
            <v>H23. 4</v>
          </cell>
          <cell r="AM116" t="str">
            <v>H23. 9</v>
          </cell>
        </row>
        <row r="117">
          <cell r="A117">
            <v>1123791040</v>
          </cell>
          <cell r="B117" t="str">
            <v>(科基)臨床応用へ向けたグルコキナーゼ活性化薬の展望と問題点</v>
          </cell>
          <cell r="C117">
            <v>11001217</v>
          </cell>
          <cell r="D117" t="str">
            <v>病附）中村　昭伸（21-）</v>
          </cell>
          <cell r="E117" t="str">
            <v>H21. 4. 1</v>
          </cell>
          <cell r="G117" t="str">
            <v>H23年度</v>
          </cell>
          <cell r="H117" t="str">
            <v>(科基)臨床応用へ向けたグルコキナーゼ活性</v>
          </cell>
          <cell r="I117" t="str">
            <v>科研費(基金分)</v>
          </cell>
          <cell r="J117">
            <v>8160006</v>
          </cell>
          <cell r="K117" t="str">
            <v>大堀　陽子</v>
          </cell>
          <cell r="L117">
            <v>10320000</v>
          </cell>
          <cell r="M117" t="str">
            <v>研究推進課（22-）</v>
          </cell>
          <cell r="N117">
            <v>652000000</v>
          </cell>
          <cell r="O117" t="str">
            <v>（支出）学術研究助成基金助成金(科基)</v>
          </cell>
          <cell r="P117">
            <v>1</v>
          </cell>
          <cell r="Q117" t="str">
            <v>直接経費</v>
          </cell>
          <cell r="R117">
            <v>3</v>
          </cell>
          <cell r="S117" t="str">
            <v>科研費</v>
          </cell>
          <cell r="T117">
            <v>1</v>
          </cell>
          <cell r="U117" t="str">
            <v>繰越有</v>
          </cell>
          <cell r="V117" t="str">
            <v>H23. 4.28</v>
          </cell>
          <cell r="W117" t="str">
            <v>H25. 3.31</v>
          </cell>
          <cell r="X117">
            <v>1090562</v>
          </cell>
          <cell r="Y117" t="str">
            <v>中村　昭伸</v>
          </cell>
          <cell r="Z117">
            <v>11000000</v>
          </cell>
          <cell r="AA117" t="str">
            <v>病）学術院（病院）</v>
          </cell>
          <cell r="AB117" t="str">
            <v>附属病院</v>
          </cell>
          <cell r="AC117" t="str">
            <v>助教</v>
          </cell>
          <cell r="AH117">
            <v>1</v>
          </cell>
          <cell r="AI117" t="str">
            <v>開始</v>
          </cell>
          <cell r="AK117" t="str">
            <v>若手研究(B)(基金)</v>
          </cell>
          <cell r="AL117" t="str">
            <v>H23. 4</v>
          </cell>
          <cell r="AM117" t="str">
            <v>H23. 9</v>
          </cell>
        </row>
        <row r="118">
          <cell r="A118">
            <v>1123500714</v>
          </cell>
          <cell r="B118" t="str">
            <v>(科基)プロスポーツの地域受容プロセスにおける、「地域密着」の概念と機能の再検討</v>
          </cell>
          <cell r="C118">
            <v>10901255</v>
          </cell>
          <cell r="D118" t="str">
            <v>研）松野　将宏（22-）</v>
          </cell>
          <cell r="E118" t="str">
            <v>H22. 4. 1</v>
          </cell>
          <cell r="G118" t="str">
            <v>H23年度</v>
          </cell>
          <cell r="H118" t="str">
            <v>(科基)プロスポーツの地域受容プロセスにお</v>
          </cell>
          <cell r="I118" t="str">
            <v>科研費(基金分)</v>
          </cell>
          <cell r="J118">
            <v>8160006</v>
          </cell>
          <cell r="K118" t="str">
            <v>大堀　陽子</v>
          </cell>
          <cell r="L118">
            <v>10320000</v>
          </cell>
          <cell r="M118" t="str">
            <v>研究推進課（22-）</v>
          </cell>
          <cell r="N118">
            <v>652000000</v>
          </cell>
          <cell r="O118" t="str">
            <v>（支出）学術研究助成基金助成金(科基)</v>
          </cell>
          <cell r="P118">
            <v>1</v>
          </cell>
          <cell r="Q118" t="str">
            <v>直接経費</v>
          </cell>
          <cell r="R118">
            <v>3</v>
          </cell>
          <cell r="S118" t="str">
            <v>科研費</v>
          </cell>
          <cell r="T118">
            <v>1</v>
          </cell>
          <cell r="U118" t="str">
            <v>繰越有</v>
          </cell>
          <cell r="V118" t="str">
            <v>H23. 4.28</v>
          </cell>
          <cell r="W118" t="str">
            <v>H26. 3.31</v>
          </cell>
          <cell r="X118">
            <v>1100508</v>
          </cell>
          <cell r="Y118" t="str">
            <v>松野　将宏</v>
          </cell>
          <cell r="Z118">
            <v>10900000</v>
          </cell>
          <cell r="AA118" t="str">
            <v>研）学術院</v>
          </cell>
          <cell r="AB118" t="str">
            <v>国際総合科学部</v>
          </cell>
          <cell r="AC118" t="str">
            <v>准教授</v>
          </cell>
          <cell r="AH118">
            <v>1</v>
          </cell>
          <cell r="AI118" t="str">
            <v>開始</v>
          </cell>
          <cell r="AK118" t="str">
            <v>基盤研究(C)(基金）　分担者(東北大学）</v>
          </cell>
          <cell r="AL118" t="str">
            <v>H23. 4</v>
          </cell>
          <cell r="AM118" t="str">
            <v>H23. 9</v>
          </cell>
        </row>
        <row r="119">
          <cell r="A119">
            <v>1123592018</v>
          </cell>
          <cell r="B119" t="str">
            <v>(科基)膵癌間質のプロテオーム解析</v>
          </cell>
          <cell r="C119">
            <v>10901200</v>
          </cell>
          <cell r="D119" t="str">
            <v>研）平野　久</v>
          </cell>
          <cell r="E119" t="str">
            <v>H16. 4. 1</v>
          </cell>
          <cell r="G119" t="str">
            <v>H23年度</v>
          </cell>
          <cell r="H119" t="str">
            <v>(科基)膵癌間質のプロテオーム解析</v>
          </cell>
          <cell r="I119" t="str">
            <v>科研費(基金分)</v>
          </cell>
          <cell r="J119">
            <v>8160006</v>
          </cell>
          <cell r="K119" t="str">
            <v>大堀　陽子</v>
          </cell>
          <cell r="L119">
            <v>10320000</v>
          </cell>
          <cell r="M119" t="str">
            <v>研究推進課（22-）</v>
          </cell>
          <cell r="N119">
            <v>652000000</v>
          </cell>
          <cell r="O119" t="str">
            <v>（支出）学術研究助成基金助成金(科基)</v>
          </cell>
          <cell r="P119">
            <v>1</v>
          </cell>
          <cell r="Q119" t="str">
            <v>直接経費</v>
          </cell>
          <cell r="R119">
            <v>3</v>
          </cell>
          <cell r="S119" t="str">
            <v>科研費</v>
          </cell>
          <cell r="T119">
            <v>1</v>
          </cell>
          <cell r="U119" t="str">
            <v>繰越有</v>
          </cell>
          <cell r="V119" t="str">
            <v>H23. 4.28</v>
          </cell>
          <cell r="W119" t="str">
            <v>H26. 3.31</v>
          </cell>
          <cell r="X119">
            <v>891005</v>
          </cell>
          <cell r="Y119" t="str">
            <v>遠藤　格</v>
          </cell>
          <cell r="Z119">
            <v>10950000</v>
          </cell>
          <cell r="AA119" t="str">
            <v>研）学術院（福浦）</v>
          </cell>
          <cell r="AB119" t="str">
            <v>医学部</v>
          </cell>
          <cell r="AC119" t="str">
            <v>教授</v>
          </cell>
          <cell r="AH119">
            <v>1</v>
          </cell>
          <cell r="AI119" t="str">
            <v>開始</v>
          </cell>
          <cell r="AK119" t="str">
            <v>基盤研究(C)(基金)</v>
          </cell>
          <cell r="AL119" t="str">
            <v>H23. 4</v>
          </cell>
          <cell r="AM119" t="str">
            <v>H23. 9</v>
          </cell>
        </row>
        <row r="120">
          <cell r="A120">
            <v>1123591279</v>
          </cell>
          <cell r="B120" t="str">
            <v>(科基)筋萎縮性側索硬化症と脊椎小脳変性症における共通結合蛋白</v>
          </cell>
          <cell r="C120">
            <v>10952169</v>
          </cell>
          <cell r="D120" t="str">
            <v>研）黒岩　義之（19-）</v>
          </cell>
          <cell r="E120" t="str">
            <v>H19. 4. 1</v>
          </cell>
          <cell r="G120" t="str">
            <v>H23年度</v>
          </cell>
          <cell r="H120" t="str">
            <v>(科基)筋萎縮性側索硬化症と脊椎小脳変性症</v>
          </cell>
          <cell r="I120" t="str">
            <v>科研費(基金分)</v>
          </cell>
          <cell r="J120">
            <v>8160006</v>
          </cell>
          <cell r="K120" t="str">
            <v>大堀　陽子</v>
          </cell>
          <cell r="L120">
            <v>10320000</v>
          </cell>
          <cell r="M120" t="str">
            <v>研究推進課（22-）</v>
          </cell>
          <cell r="N120">
            <v>652000000</v>
          </cell>
          <cell r="O120" t="str">
            <v>（支出）学術研究助成基金助成金(科基)</v>
          </cell>
          <cell r="P120">
            <v>1</v>
          </cell>
          <cell r="Q120" t="str">
            <v>直接経費</v>
          </cell>
          <cell r="R120">
            <v>3</v>
          </cell>
          <cell r="S120" t="str">
            <v>科研費</v>
          </cell>
          <cell r="T120">
            <v>1</v>
          </cell>
          <cell r="U120" t="str">
            <v>繰越有</v>
          </cell>
          <cell r="V120" t="str">
            <v>H23. 4.28</v>
          </cell>
          <cell r="W120" t="str">
            <v>H26. 3.31</v>
          </cell>
          <cell r="X120">
            <v>990153</v>
          </cell>
          <cell r="Y120" t="str">
            <v>児矢野　繁</v>
          </cell>
          <cell r="Z120">
            <v>10950000</v>
          </cell>
          <cell r="AA120" t="str">
            <v>研）学術院（福浦）</v>
          </cell>
          <cell r="AB120" t="str">
            <v>医学部</v>
          </cell>
          <cell r="AC120" t="str">
            <v>准教授</v>
          </cell>
          <cell r="AH120">
            <v>1</v>
          </cell>
          <cell r="AI120" t="str">
            <v>開始</v>
          </cell>
          <cell r="AK120" t="str">
            <v>基盤研究(C)(基金)</v>
          </cell>
          <cell r="AL120" t="str">
            <v>H23. 4</v>
          </cell>
          <cell r="AM120" t="str">
            <v>H23. 9</v>
          </cell>
        </row>
        <row r="121">
          <cell r="A121">
            <v>1123659492</v>
          </cell>
          <cell r="B121" t="str">
            <v>(科基)遺伝子の転写記憶を担うヒストンバリアントH3.3と血球細胞分化</v>
          </cell>
          <cell r="C121">
            <v>10901194</v>
          </cell>
          <cell r="D121" t="str">
            <v>研）足立　典隆</v>
          </cell>
          <cell r="E121" t="str">
            <v>H16. 4. 1</v>
          </cell>
          <cell r="G121" t="str">
            <v>H23年度</v>
          </cell>
          <cell r="H121" t="str">
            <v>(科基)遺伝子の転写記憶を担うヒストンバリ</v>
          </cell>
          <cell r="I121" t="str">
            <v>科研費(基金分)</v>
          </cell>
          <cell r="J121">
            <v>8160006</v>
          </cell>
          <cell r="K121" t="str">
            <v>大堀　陽子</v>
          </cell>
          <cell r="L121">
            <v>10320000</v>
          </cell>
          <cell r="M121" t="str">
            <v>研究推進課（22-）</v>
          </cell>
          <cell r="N121">
            <v>652000000</v>
          </cell>
          <cell r="O121" t="str">
            <v>（支出）学術研究助成基金助成金(科基)</v>
          </cell>
          <cell r="P121">
            <v>1</v>
          </cell>
          <cell r="Q121" t="str">
            <v>直接経費</v>
          </cell>
          <cell r="R121">
            <v>3</v>
          </cell>
          <cell r="S121" t="str">
            <v>科研費</v>
          </cell>
          <cell r="T121">
            <v>1</v>
          </cell>
          <cell r="U121" t="str">
            <v>繰越有</v>
          </cell>
          <cell r="V121" t="str">
            <v>H23. 4.28</v>
          </cell>
          <cell r="W121" t="str">
            <v>H25. 3.31</v>
          </cell>
          <cell r="X121">
            <v>1090572</v>
          </cell>
          <cell r="Y121" t="str">
            <v>田村　智彦</v>
          </cell>
          <cell r="Z121">
            <v>10950000</v>
          </cell>
          <cell r="AA121" t="str">
            <v>研）学術院（福浦）</v>
          </cell>
          <cell r="AB121" t="str">
            <v>医学部</v>
          </cell>
          <cell r="AC121" t="str">
            <v>教授</v>
          </cell>
          <cell r="AH121">
            <v>1</v>
          </cell>
          <cell r="AI121" t="str">
            <v>開始</v>
          </cell>
          <cell r="AK121" t="str">
            <v>挑戦的萌芽研究(基金)</v>
          </cell>
          <cell r="AL121" t="str">
            <v>H23. 4</v>
          </cell>
          <cell r="AM121" t="str">
            <v>H23. 9</v>
          </cell>
        </row>
        <row r="122">
          <cell r="A122">
            <v>1121591853</v>
          </cell>
          <cell r="B122" t="str">
            <v>（科研）脳プレコンディショニングにおけるCAVEOLIN-1の研究と応用</v>
          </cell>
          <cell r="C122">
            <v>10952159</v>
          </cell>
          <cell r="D122" t="str">
            <v>研）菅野　洋（19-）</v>
          </cell>
          <cell r="E122" t="str">
            <v>H19. 4. 1</v>
          </cell>
          <cell r="G122" t="str">
            <v>H23年度</v>
          </cell>
          <cell r="H122" t="str">
            <v>（科研）脳プレコンディショニングにおける</v>
          </cell>
          <cell r="I122" t="str">
            <v>科学研究費補助金</v>
          </cell>
          <cell r="J122">
            <v>1060803</v>
          </cell>
          <cell r="K122" t="str">
            <v>原田　拓</v>
          </cell>
          <cell r="L122">
            <v>10320000</v>
          </cell>
          <cell r="M122" t="str">
            <v>研究推進課（22-）</v>
          </cell>
          <cell r="N122">
            <v>650000000</v>
          </cell>
          <cell r="O122" t="str">
            <v>（支出）科学研究費補助金</v>
          </cell>
          <cell r="P122">
            <v>1</v>
          </cell>
          <cell r="Q122" t="str">
            <v>直接経費</v>
          </cell>
          <cell r="R122">
            <v>3</v>
          </cell>
          <cell r="S122" t="str">
            <v>科研費</v>
          </cell>
          <cell r="T122">
            <v>1</v>
          </cell>
          <cell r="U122" t="str">
            <v>繰越有</v>
          </cell>
          <cell r="V122" t="str">
            <v>H23. 4. 1</v>
          </cell>
          <cell r="W122" t="str">
            <v>H24. 3.31</v>
          </cell>
          <cell r="X122">
            <v>1020136</v>
          </cell>
          <cell r="Y122" t="str">
            <v>横山　高玲</v>
          </cell>
          <cell r="Z122">
            <v>10950000</v>
          </cell>
          <cell r="AA122" t="str">
            <v>研）学術院（福浦）</v>
          </cell>
          <cell r="AB122" t="str">
            <v>医学部</v>
          </cell>
          <cell r="AC122" t="str">
            <v>助教</v>
          </cell>
          <cell r="AH122">
            <v>1</v>
          </cell>
          <cell r="AI122" t="str">
            <v>開始</v>
          </cell>
          <cell r="AK122" t="str">
            <v>基盤研究(C)</v>
          </cell>
          <cell r="AL122" t="str">
            <v>H23. 4</v>
          </cell>
          <cell r="AM122" t="str">
            <v>H23. 9</v>
          </cell>
        </row>
        <row r="123">
          <cell r="A123">
            <v>1123591316</v>
          </cell>
          <cell r="B123" t="str">
            <v>(科基)ジペプチジルペプチダーゼー４阻害による脂肪細胞機能制御</v>
          </cell>
          <cell r="C123">
            <v>10952218</v>
          </cell>
          <cell r="D123" t="str">
            <v>研）寺内　康夫(19-)</v>
          </cell>
          <cell r="E123" t="str">
            <v>H19. 4. 1</v>
          </cell>
          <cell r="G123" t="str">
            <v>H23年度</v>
          </cell>
          <cell r="H123" t="str">
            <v>(科基)ジペプチジルペプチダーゼー４阻害に</v>
          </cell>
          <cell r="I123" t="str">
            <v>科研費(基金分)</v>
          </cell>
          <cell r="J123">
            <v>8160006</v>
          </cell>
          <cell r="K123" t="str">
            <v>大堀　陽子</v>
          </cell>
          <cell r="L123">
            <v>10320000</v>
          </cell>
          <cell r="M123" t="str">
            <v>研究推進課（22-）</v>
          </cell>
          <cell r="N123">
            <v>652000000</v>
          </cell>
          <cell r="O123" t="str">
            <v>（支出）学術研究助成基金助成金(科基)</v>
          </cell>
          <cell r="P123">
            <v>1</v>
          </cell>
          <cell r="Q123" t="str">
            <v>直接経費</v>
          </cell>
          <cell r="R123">
            <v>3</v>
          </cell>
          <cell r="S123" t="str">
            <v>科研費</v>
          </cell>
          <cell r="T123">
            <v>1</v>
          </cell>
          <cell r="U123" t="str">
            <v>繰越有</v>
          </cell>
          <cell r="V123" t="str">
            <v>H23. 4.28</v>
          </cell>
          <cell r="W123" t="str">
            <v>H26. 3.31</v>
          </cell>
          <cell r="X123">
            <v>1030052</v>
          </cell>
          <cell r="Y123" t="str">
            <v>木村　真理</v>
          </cell>
          <cell r="Z123">
            <v>20500000</v>
          </cell>
          <cell r="AA123" t="str">
            <v>附）診療科</v>
          </cell>
          <cell r="AB123" t="str">
            <v>附属病院</v>
          </cell>
          <cell r="AC123" t="str">
            <v>准教授</v>
          </cell>
          <cell r="AH123">
            <v>1</v>
          </cell>
          <cell r="AI123" t="str">
            <v>開始</v>
          </cell>
          <cell r="AK123" t="str">
            <v>基盤研究(C)(基金)</v>
          </cell>
          <cell r="AL123" t="str">
            <v>H23. 4</v>
          </cell>
          <cell r="AM123" t="str">
            <v>H23. 9</v>
          </cell>
        </row>
        <row r="124">
          <cell r="A124">
            <v>1122590366</v>
          </cell>
          <cell r="B124" t="str">
            <v>（科研）VEGF-VEGFRシグナリングをターゲットにした肺癌・悪性中皮腫治療法の開発</v>
          </cell>
          <cell r="C124">
            <v>10952286</v>
          </cell>
          <cell r="D124" t="str">
            <v>研）矢澤　卓也(19-)</v>
          </cell>
          <cell r="E124" t="str">
            <v>H19. 4. 1</v>
          </cell>
          <cell r="G124" t="str">
            <v>H23年度</v>
          </cell>
          <cell r="H124" t="str">
            <v>（科研）VEGF-VEGFRシグナリングをターゲッ</v>
          </cell>
          <cell r="I124" t="str">
            <v>科学研究費補助金</v>
          </cell>
          <cell r="J124">
            <v>8160006</v>
          </cell>
          <cell r="K124" t="str">
            <v>大堀　陽子</v>
          </cell>
          <cell r="L124">
            <v>10320000</v>
          </cell>
          <cell r="M124" t="str">
            <v>研究推進課（22-）</v>
          </cell>
          <cell r="N124">
            <v>650000000</v>
          </cell>
          <cell r="O124" t="str">
            <v>（支出）科学研究費補助金</v>
          </cell>
          <cell r="P124">
            <v>1</v>
          </cell>
          <cell r="Q124" t="str">
            <v>直接経費</v>
          </cell>
          <cell r="R124">
            <v>3</v>
          </cell>
          <cell r="S124" t="str">
            <v>科研費</v>
          </cell>
          <cell r="T124">
            <v>1</v>
          </cell>
          <cell r="U124" t="str">
            <v>繰越有</v>
          </cell>
          <cell r="V124" t="str">
            <v>H23. 4. 1</v>
          </cell>
          <cell r="W124" t="str">
            <v>H24. 3.31</v>
          </cell>
          <cell r="X124">
            <v>1040022</v>
          </cell>
          <cell r="Y124" t="str">
            <v>下山田　博明</v>
          </cell>
          <cell r="Z124">
            <v>10950000</v>
          </cell>
          <cell r="AA124" t="str">
            <v>研）学術院（福浦）</v>
          </cell>
          <cell r="AB124" t="str">
            <v>医学部</v>
          </cell>
          <cell r="AC124" t="str">
            <v>助教</v>
          </cell>
          <cell r="AH124">
            <v>1</v>
          </cell>
          <cell r="AI124" t="str">
            <v>開始</v>
          </cell>
          <cell r="AK124" t="str">
            <v>基盤研究(C)</v>
          </cell>
          <cell r="AL124" t="str">
            <v>H23. 4</v>
          </cell>
          <cell r="AM124" t="str">
            <v>H23. 9</v>
          </cell>
        </row>
        <row r="125">
          <cell r="A125">
            <v>1123580144</v>
          </cell>
          <cell r="B125" t="str">
            <v>(科基)代謝中間体を利用したオーキシン生合成経路の解析</v>
          </cell>
          <cell r="C125">
            <v>11302035</v>
          </cell>
          <cell r="D125" t="str">
            <v>客）鈴木　優志（23-）</v>
          </cell>
          <cell r="E125" t="str">
            <v>H23. 4. 1</v>
          </cell>
          <cell r="G125" t="str">
            <v>H23年度</v>
          </cell>
          <cell r="H125" t="str">
            <v>(科基)代謝中間体を利用したオーキシン生合</v>
          </cell>
          <cell r="I125" t="str">
            <v>科研費(基金分)</v>
          </cell>
          <cell r="J125">
            <v>8160006</v>
          </cell>
          <cell r="K125" t="str">
            <v>大堀　陽子</v>
          </cell>
          <cell r="L125">
            <v>10320000</v>
          </cell>
          <cell r="M125" t="str">
            <v>研究推進課（22-）</v>
          </cell>
          <cell r="N125">
            <v>652000000</v>
          </cell>
          <cell r="O125" t="str">
            <v>（支出）学術研究助成基金助成金(科基)</v>
          </cell>
          <cell r="P125">
            <v>1</v>
          </cell>
          <cell r="Q125" t="str">
            <v>直接経費</v>
          </cell>
          <cell r="R125">
            <v>3</v>
          </cell>
          <cell r="S125" t="str">
            <v>科研費</v>
          </cell>
          <cell r="T125">
            <v>1</v>
          </cell>
          <cell r="U125" t="str">
            <v>繰越有</v>
          </cell>
          <cell r="V125" t="str">
            <v>H23. 4.28</v>
          </cell>
          <cell r="W125" t="str">
            <v>H26. 3.31</v>
          </cell>
          <cell r="X125">
            <v>7160503</v>
          </cell>
          <cell r="Y125" t="str">
            <v>鈴木　優志</v>
          </cell>
          <cell r="Z125">
            <v>11300000</v>
          </cell>
          <cell r="AA125" t="str">
            <v>客）客員教員等</v>
          </cell>
          <cell r="AB125" t="str">
            <v>国際総合科学部(舞岡）</v>
          </cell>
          <cell r="AC125" t="str">
            <v>特任助教</v>
          </cell>
          <cell r="AH125">
            <v>1</v>
          </cell>
          <cell r="AI125" t="str">
            <v>開始</v>
          </cell>
          <cell r="AK125" t="str">
            <v>基盤研究(Ｃ)(基金)</v>
          </cell>
          <cell r="AL125" t="str">
            <v>H23. 4</v>
          </cell>
          <cell r="AM125" t="str">
            <v>H23. 9</v>
          </cell>
        </row>
        <row r="126">
          <cell r="A126">
            <v>1122790333</v>
          </cell>
          <cell r="B126" t="str">
            <v>(科研)四肢異常を伴う眼球低形成の責任遺伝子MLA１同定と機能解析</v>
          </cell>
          <cell r="C126">
            <v>11351072</v>
          </cell>
          <cell r="D126" t="str">
            <v>客）増子　精視（22-）</v>
          </cell>
          <cell r="E126" t="str">
            <v>H22. 4. 1</v>
          </cell>
          <cell r="G126" t="str">
            <v>H23年度</v>
          </cell>
          <cell r="H126" t="str">
            <v>(科研)四肢異常を伴う眼球低形成の責任遺伝</v>
          </cell>
          <cell r="I126" t="str">
            <v>科学研究費補助金</v>
          </cell>
          <cell r="J126">
            <v>8160006</v>
          </cell>
          <cell r="K126" t="str">
            <v>大堀　陽子</v>
          </cell>
          <cell r="L126">
            <v>10320000</v>
          </cell>
          <cell r="M126" t="str">
            <v>研究推進課（22-）</v>
          </cell>
          <cell r="N126">
            <v>650000000</v>
          </cell>
          <cell r="O126" t="str">
            <v>（支出）科学研究費補助金</v>
          </cell>
          <cell r="P126">
            <v>1</v>
          </cell>
          <cell r="Q126" t="str">
            <v>直接経費</v>
          </cell>
          <cell r="R126">
            <v>3</v>
          </cell>
          <cell r="S126" t="str">
            <v>科研費</v>
          </cell>
          <cell r="T126">
            <v>1</v>
          </cell>
          <cell r="U126" t="str">
            <v>繰越有</v>
          </cell>
          <cell r="V126" t="str">
            <v>H23. 4. 1</v>
          </cell>
          <cell r="W126" t="str">
            <v>H24. 3.31</v>
          </cell>
          <cell r="X126">
            <v>6800502</v>
          </cell>
          <cell r="Y126" t="str">
            <v>増子　精視</v>
          </cell>
          <cell r="Z126">
            <v>11350000</v>
          </cell>
          <cell r="AA126" t="str">
            <v>客)客員教員等(福浦)(19-)</v>
          </cell>
          <cell r="AB126" t="str">
            <v>医学部</v>
          </cell>
          <cell r="AC126" t="str">
            <v>技術吏員</v>
          </cell>
          <cell r="AH126">
            <v>1</v>
          </cell>
          <cell r="AI126" t="str">
            <v>開始</v>
          </cell>
          <cell r="AK126" t="str">
            <v>若手研究(B)</v>
          </cell>
          <cell r="AL126" t="str">
            <v>H23. 4</v>
          </cell>
          <cell r="AM126" t="str">
            <v>H23. 9</v>
          </cell>
        </row>
        <row r="127">
          <cell r="A127">
            <v>1122659150</v>
          </cell>
          <cell r="B127" t="str">
            <v>(科研)ＮＡＳＨ発症のリスクファクターとしての歯周病菌とその検出の意義</v>
          </cell>
          <cell r="C127">
            <v>10952106</v>
          </cell>
          <cell r="D127" t="str">
            <v>研）阿部　泰伸（19-）</v>
          </cell>
          <cell r="E127" t="str">
            <v>H19. 4. 1</v>
          </cell>
          <cell r="G127" t="str">
            <v>H23年度</v>
          </cell>
          <cell r="H127" t="str">
            <v>(科研)ＮＡＳＨ発症のリスクファクターとし</v>
          </cell>
          <cell r="I127" t="str">
            <v>科学研究費補助金</v>
          </cell>
          <cell r="J127">
            <v>8160006</v>
          </cell>
          <cell r="K127" t="str">
            <v>大堀　陽子</v>
          </cell>
          <cell r="L127">
            <v>10320000</v>
          </cell>
          <cell r="M127" t="str">
            <v>研究推進課（22-）</v>
          </cell>
          <cell r="N127">
            <v>650000000</v>
          </cell>
          <cell r="O127" t="str">
            <v>（支出）科学研究費補助金</v>
          </cell>
          <cell r="P127">
            <v>1</v>
          </cell>
          <cell r="Q127" t="str">
            <v>直接経費</v>
          </cell>
          <cell r="R127">
            <v>3</v>
          </cell>
          <cell r="S127" t="str">
            <v>科研費</v>
          </cell>
          <cell r="T127">
            <v>1</v>
          </cell>
          <cell r="U127" t="str">
            <v>繰越有</v>
          </cell>
          <cell r="V127" t="str">
            <v>H23. 4. 1</v>
          </cell>
          <cell r="W127" t="str">
            <v>H24. 3.31</v>
          </cell>
          <cell r="X127">
            <v>1020041</v>
          </cell>
          <cell r="Y127" t="str">
            <v>阿部　泰伸</v>
          </cell>
          <cell r="Z127">
            <v>10950000</v>
          </cell>
          <cell r="AA127" t="str">
            <v>研）学術院（福浦）</v>
          </cell>
          <cell r="AB127" t="str">
            <v>医学部</v>
          </cell>
          <cell r="AC127" t="str">
            <v>助教</v>
          </cell>
          <cell r="AH127">
            <v>1</v>
          </cell>
          <cell r="AI127" t="str">
            <v>開始</v>
          </cell>
          <cell r="AK127" t="str">
            <v>挑戦的萌芽研究</v>
          </cell>
          <cell r="AL127" t="str">
            <v>H23. 4</v>
          </cell>
          <cell r="AM127" t="str">
            <v>H23. 9</v>
          </cell>
        </row>
        <row r="128">
          <cell r="A128">
            <v>1121360020</v>
          </cell>
          <cell r="B128" t="str">
            <v>(科研)In-situリアルタイム分光法による有機極薄膜の電荷移動計測と制御</v>
          </cell>
          <cell r="C128">
            <v>10901118</v>
          </cell>
          <cell r="D128" t="str">
            <v>研）横山　崇</v>
          </cell>
          <cell r="E128" t="str">
            <v>H16. 4. 1</v>
          </cell>
          <cell r="G128" t="str">
            <v>H23年度</v>
          </cell>
          <cell r="H128" t="str">
            <v>(科研)In-situリアルタイム分光法による有</v>
          </cell>
          <cell r="I128" t="str">
            <v>科学研究費補助金</v>
          </cell>
          <cell r="J128">
            <v>8160006</v>
          </cell>
          <cell r="K128" t="str">
            <v>大堀　陽子</v>
          </cell>
          <cell r="L128">
            <v>10320000</v>
          </cell>
          <cell r="M128" t="str">
            <v>研究推進課（22-）</v>
          </cell>
          <cell r="N128">
            <v>650000000</v>
          </cell>
          <cell r="O128" t="str">
            <v>（支出）科学研究費補助金</v>
          </cell>
          <cell r="P128">
            <v>1</v>
          </cell>
          <cell r="Q128" t="str">
            <v>直接経費</v>
          </cell>
          <cell r="R128">
            <v>3</v>
          </cell>
          <cell r="S128" t="str">
            <v>科研費</v>
          </cell>
          <cell r="T128">
            <v>1</v>
          </cell>
          <cell r="U128" t="str">
            <v>繰越有</v>
          </cell>
          <cell r="V128" t="str">
            <v>H23. 4. 1</v>
          </cell>
          <cell r="W128" t="str">
            <v>H24. 3.31</v>
          </cell>
          <cell r="X128">
            <v>1020179</v>
          </cell>
          <cell r="Y128" t="str">
            <v>横山　崇</v>
          </cell>
          <cell r="Z128">
            <v>10900000</v>
          </cell>
          <cell r="AA128" t="str">
            <v>研）学術院</v>
          </cell>
          <cell r="AB128" t="str">
            <v>国際総合科学部</v>
          </cell>
          <cell r="AC128" t="str">
            <v>教授</v>
          </cell>
          <cell r="AH128">
            <v>1</v>
          </cell>
          <cell r="AI128" t="str">
            <v>開始</v>
          </cell>
          <cell r="AK128" t="str">
            <v>基盤研究(B)　分担者（横浜国立大学）</v>
          </cell>
          <cell r="AL128" t="str">
            <v>H23. 4</v>
          </cell>
          <cell r="AM128" t="str">
            <v>H23. 9</v>
          </cell>
        </row>
        <row r="129">
          <cell r="A129">
            <v>1122592495</v>
          </cell>
          <cell r="B129" t="str">
            <v>(科研)妊娠の高年齢化が出産・育児に及ぼす影響</v>
          </cell>
          <cell r="C129">
            <v>10953044</v>
          </cell>
          <cell r="D129" t="str">
            <v>研）臼井　雅美（21-）</v>
          </cell>
          <cell r="E129" t="str">
            <v>H21. 4. 1</v>
          </cell>
          <cell r="G129" t="str">
            <v>H23年度</v>
          </cell>
          <cell r="H129" t="str">
            <v>(科研)妊娠の高年齢化が出産・育児に及ぼす</v>
          </cell>
          <cell r="I129" t="str">
            <v>科学研究費補助金</v>
          </cell>
          <cell r="J129">
            <v>8160006</v>
          </cell>
          <cell r="K129" t="str">
            <v>大堀　陽子</v>
          </cell>
          <cell r="L129">
            <v>10320000</v>
          </cell>
          <cell r="M129" t="str">
            <v>研究推進課（22-）</v>
          </cell>
          <cell r="N129">
            <v>650000000</v>
          </cell>
          <cell r="O129" t="str">
            <v>（支出）科学研究費補助金</v>
          </cell>
          <cell r="P129">
            <v>1</v>
          </cell>
          <cell r="Q129" t="str">
            <v>直接経費</v>
          </cell>
          <cell r="R129">
            <v>3</v>
          </cell>
          <cell r="S129" t="str">
            <v>科研費</v>
          </cell>
          <cell r="T129">
            <v>1</v>
          </cell>
          <cell r="U129" t="str">
            <v>繰越有</v>
          </cell>
          <cell r="V129" t="str">
            <v>H23. 4. 1</v>
          </cell>
          <cell r="W129" t="str">
            <v>H24. 3.31</v>
          </cell>
          <cell r="X129">
            <v>1090524</v>
          </cell>
          <cell r="Y129" t="str">
            <v>臼井　雅美</v>
          </cell>
          <cell r="Z129">
            <v>10950000</v>
          </cell>
          <cell r="AA129" t="str">
            <v>研）学術院（福浦）</v>
          </cell>
          <cell r="AB129" t="str">
            <v>医学部</v>
          </cell>
          <cell r="AC129" t="str">
            <v>准教授</v>
          </cell>
          <cell r="AH129">
            <v>1</v>
          </cell>
          <cell r="AI129" t="str">
            <v>開始</v>
          </cell>
          <cell r="AK129" t="str">
            <v>基盤研究(C)　分担者(首都大学東京)</v>
          </cell>
          <cell r="AL129" t="str">
            <v>H23. 4</v>
          </cell>
          <cell r="AM129" t="str">
            <v>H23. 9</v>
          </cell>
        </row>
        <row r="130">
          <cell r="A130">
            <v>1122591711</v>
          </cell>
          <cell r="B130" t="str">
            <v>(科研)麻酔科医のメンタルへルスの現状と支援策に関する研究</v>
          </cell>
          <cell r="C130">
            <v>11001222</v>
          </cell>
          <cell r="D130" t="str">
            <v>病附）水谷　健司（22-）</v>
          </cell>
          <cell r="E130" t="str">
            <v>H22. 4. 1</v>
          </cell>
          <cell r="G130" t="str">
            <v>H23年度</v>
          </cell>
          <cell r="H130" t="str">
            <v>(科研)麻酔科医のメンタルへルスの現状と支</v>
          </cell>
          <cell r="I130" t="str">
            <v>科学研究費補助金</v>
          </cell>
          <cell r="J130">
            <v>8160006</v>
          </cell>
          <cell r="K130" t="str">
            <v>大堀　陽子</v>
          </cell>
          <cell r="L130">
            <v>10320000</v>
          </cell>
          <cell r="M130" t="str">
            <v>研究推進課（22-）</v>
          </cell>
          <cell r="N130">
            <v>650000000</v>
          </cell>
          <cell r="O130" t="str">
            <v>（支出）科学研究費補助金</v>
          </cell>
          <cell r="P130">
            <v>1</v>
          </cell>
          <cell r="Q130" t="str">
            <v>直接経費</v>
          </cell>
          <cell r="R130">
            <v>3</v>
          </cell>
          <cell r="S130" t="str">
            <v>科研費</v>
          </cell>
          <cell r="T130">
            <v>1</v>
          </cell>
          <cell r="U130" t="str">
            <v>繰越有</v>
          </cell>
          <cell r="V130" t="str">
            <v>H23. 4. 1</v>
          </cell>
          <cell r="W130" t="str">
            <v>H24. 3.31</v>
          </cell>
          <cell r="X130">
            <v>1060506</v>
          </cell>
          <cell r="Y130" t="str">
            <v>後藤　隆久</v>
          </cell>
          <cell r="Z130">
            <v>10950000</v>
          </cell>
          <cell r="AA130" t="str">
            <v>研）学術院（福浦）</v>
          </cell>
          <cell r="AB130" t="str">
            <v>医学部</v>
          </cell>
          <cell r="AC130" t="str">
            <v>教授</v>
          </cell>
          <cell r="AH130">
            <v>1</v>
          </cell>
          <cell r="AI130" t="str">
            <v>開始</v>
          </cell>
          <cell r="AK130" t="str">
            <v>基盤研究(C)</v>
          </cell>
          <cell r="AL130" t="str">
            <v>H23. 4</v>
          </cell>
          <cell r="AM130" t="str">
            <v>H23. 9</v>
          </cell>
        </row>
        <row r="131">
          <cell r="A131">
            <v>1123592137</v>
          </cell>
          <cell r="B131" t="str">
            <v>(科基)HDAC阻害薬を併用した微量抗原を標的としたグリオーマに対する免疫療法の開発</v>
          </cell>
          <cell r="C131">
            <v>11351097</v>
          </cell>
          <cell r="D131" t="str">
            <v>客）菅野　洋（23-）</v>
          </cell>
          <cell r="E131" t="str">
            <v>H23. 4. 1</v>
          </cell>
          <cell r="G131" t="str">
            <v>H23年度</v>
          </cell>
          <cell r="H131" t="str">
            <v>(科基)HDAC阻害薬を併用した微量抗原を標的</v>
          </cell>
          <cell r="I131" t="str">
            <v>科研費(基金分)</v>
          </cell>
          <cell r="J131">
            <v>8160006</v>
          </cell>
          <cell r="K131" t="str">
            <v>大堀　陽子</v>
          </cell>
          <cell r="L131">
            <v>10320000</v>
          </cell>
          <cell r="M131" t="str">
            <v>研究推進課（22-）</v>
          </cell>
          <cell r="N131">
            <v>652000000</v>
          </cell>
          <cell r="O131" t="str">
            <v>（支出）学術研究助成基金助成金(科基)</v>
          </cell>
          <cell r="P131">
            <v>1</v>
          </cell>
          <cell r="Q131" t="str">
            <v>直接経費</v>
          </cell>
          <cell r="R131">
            <v>3</v>
          </cell>
          <cell r="S131" t="str">
            <v>科研費</v>
          </cell>
          <cell r="T131">
            <v>1</v>
          </cell>
          <cell r="U131" t="str">
            <v>繰越有</v>
          </cell>
          <cell r="V131" t="str">
            <v>H23. 4.28</v>
          </cell>
          <cell r="W131" t="str">
            <v>H27. 3.31</v>
          </cell>
          <cell r="X131">
            <v>5160016</v>
          </cell>
          <cell r="Y131" t="str">
            <v>佐藤　秀光</v>
          </cell>
          <cell r="Z131">
            <v>11350000</v>
          </cell>
          <cell r="AA131" t="str">
            <v>客)客員教員等(福浦)(19-)</v>
          </cell>
          <cell r="AB131" t="str">
            <v>医学部</v>
          </cell>
          <cell r="AC131" t="str">
            <v>客員研究員</v>
          </cell>
          <cell r="AH131">
            <v>1</v>
          </cell>
          <cell r="AI131" t="str">
            <v>開始</v>
          </cell>
          <cell r="AK131" t="str">
            <v>基盤研究(C)(基金)</v>
          </cell>
          <cell r="AL131" t="str">
            <v>H23. 4</v>
          </cell>
          <cell r="AM131" t="str">
            <v>H23. 9</v>
          </cell>
        </row>
        <row r="132">
          <cell r="A132">
            <v>1123770180</v>
          </cell>
          <cell r="B132" t="str">
            <v>(科基)長時間全原子シミュレーションによるタンパク質揺らぎの解明</v>
          </cell>
          <cell r="C132">
            <v>10901153</v>
          </cell>
          <cell r="D132" t="str">
            <v>研）渕上　壮太郎</v>
          </cell>
          <cell r="E132" t="str">
            <v>H16. 4. 1</v>
          </cell>
          <cell r="G132" t="str">
            <v>H23年度</v>
          </cell>
          <cell r="H132" t="str">
            <v>(科基)長時間全原子シミュレーションによる</v>
          </cell>
          <cell r="I132" t="str">
            <v>科研費(基金分)</v>
          </cell>
          <cell r="J132">
            <v>8160006</v>
          </cell>
          <cell r="K132" t="str">
            <v>大堀　陽子</v>
          </cell>
          <cell r="L132">
            <v>10320000</v>
          </cell>
          <cell r="M132" t="str">
            <v>研究推進課（22-）</v>
          </cell>
          <cell r="N132">
            <v>652000000</v>
          </cell>
          <cell r="O132" t="str">
            <v>（支出）学術研究助成基金助成金(科基)</v>
          </cell>
          <cell r="P132">
            <v>1</v>
          </cell>
          <cell r="Q132" t="str">
            <v>直接経費</v>
          </cell>
          <cell r="R132">
            <v>3</v>
          </cell>
          <cell r="S132" t="str">
            <v>科研費</v>
          </cell>
          <cell r="T132">
            <v>1</v>
          </cell>
          <cell r="U132" t="str">
            <v>繰越有</v>
          </cell>
          <cell r="V132" t="str">
            <v>H23. 4.28</v>
          </cell>
          <cell r="W132" t="str">
            <v>H26. 3.31</v>
          </cell>
          <cell r="X132">
            <v>1040008</v>
          </cell>
          <cell r="Y132" t="str">
            <v>渕上　壮太郎</v>
          </cell>
          <cell r="Z132">
            <v>10900000</v>
          </cell>
          <cell r="AA132" t="str">
            <v>研）学術院</v>
          </cell>
          <cell r="AB132" t="str">
            <v>生命ナノシステム科学研究科</v>
          </cell>
          <cell r="AC132" t="str">
            <v>助教</v>
          </cell>
          <cell r="AH132">
            <v>1</v>
          </cell>
          <cell r="AI132" t="str">
            <v>開始</v>
          </cell>
          <cell r="AK132" t="str">
            <v>若手研究(B)(基金)</v>
          </cell>
          <cell r="AL132" t="str">
            <v>H23. 4</v>
          </cell>
          <cell r="AM132" t="str">
            <v>H23. 9</v>
          </cell>
        </row>
        <row r="133">
          <cell r="A133">
            <v>1121790738</v>
          </cell>
          <cell r="B133" t="str">
            <v>(科研)新たなｐ５３機能制御タンパク”Ｆｏｒｔilin""を介した心疾患制御の可能性</v>
          </cell>
          <cell r="C133">
            <v>10952305</v>
          </cell>
          <cell r="D133" t="str">
            <v>研）藤田　孝之（20-）</v>
          </cell>
          <cell r="E133" t="str">
            <v>H20. 4. 1</v>
          </cell>
          <cell r="G133" t="str">
            <v>H23年度</v>
          </cell>
          <cell r="H133" t="str">
            <v>(科研)新たなｐ５３機能制御タンパク”Ｆｏ</v>
          </cell>
          <cell r="I133" t="str">
            <v>科学研究費補助金</v>
          </cell>
          <cell r="J133">
            <v>8160006</v>
          </cell>
          <cell r="K133" t="str">
            <v>大堀　陽子</v>
          </cell>
          <cell r="L133">
            <v>10320000</v>
          </cell>
          <cell r="M133" t="str">
            <v>研究推進課（22-）</v>
          </cell>
          <cell r="N133">
            <v>650000000</v>
          </cell>
          <cell r="O133" t="str">
            <v>（支出）科学研究費補助金</v>
          </cell>
          <cell r="P133">
            <v>1</v>
          </cell>
          <cell r="Q133" t="str">
            <v>直接経費</v>
          </cell>
          <cell r="R133">
            <v>3</v>
          </cell>
          <cell r="S133" t="str">
            <v>科研費</v>
          </cell>
          <cell r="T133">
            <v>1</v>
          </cell>
          <cell r="U133" t="str">
            <v>繰越有</v>
          </cell>
          <cell r="V133" t="str">
            <v>H23. 4. 1</v>
          </cell>
          <cell r="W133" t="str">
            <v>H24. 3.31</v>
          </cell>
          <cell r="X133">
            <v>1080513</v>
          </cell>
          <cell r="Y133" t="str">
            <v>藤田　孝之</v>
          </cell>
          <cell r="Z133">
            <v>10950000</v>
          </cell>
          <cell r="AA133" t="str">
            <v>研）学術院（福浦）</v>
          </cell>
          <cell r="AB133" t="str">
            <v>医学部</v>
          </cell>
          <cell r="AC133" t="str">
            <v>助教</v>
          </cell>
          <cell r="AH133">
            <v>1</v>
          </cell>
          <cell r="AI133" t="str">
            <v>開始</v>
          </cell>
          <cell r="AK133" t="str">
            <v>若手研究(B)</v>
          </cell>
          <cell r="AL133" t="str">
            <v>H23. 4</v>
          </cell>
          <cell r="AM133" t="str">
            <v>H23. 9</v>
          </cell>
        </row>
        <row r="134">
          <cell r="A134">
            <v>1122592598</v>
          </cell>
          <cell r="B134" t="str">
            <v>(科研)統合失調症とその家族への心理教育による相乗効果の研究</v>
          </cell>
          <cell r="C134">
            <v>10953048</v>
          </cell>
          <cell r="D134" t="str">
            <v>研）塚田　尚子（22-）</v>
          </cell>
          <cell r="E134" t="str">
            <v>H22. 4. 1</v>
          </cell>
          <cell r="G134" t="str">
            <v>H23年度</v>
          </cell>
          <cell r="H134" t="str">
            <v>(科研)統合失調症とその家族への心理教育に</v>
          </cell>
          <cell r="I134" t="str">
            <v>科学研究費補助金</v>
          </cell>
          <cell r="J134">
            <v>8160006</v>
          </cell>
          <cell r="K134" t="str">
            <v>大堀　陽子</v>
          </cell>
          <cell r="L134">
            <v>10320000</v>
          </cell>
          <cell r="M134" t="str">
            <v>研究推進課（22-）</v>
          </cell>
          <cell r="N134">
            <v>650000000</v>
          </cell>
          <cell r="O134" t="str">
            <v>（支出）科学研究費補助金</v>
          </cell>
          <cell r="P134">
            <v>1</v>
          </cell>
          <cell r="Q134" t="str">
            <v>直接経費</v>
          </cell>
          <cell r="R134">
            <v>3</v>
          </cell>
          <cell r="S134" t="str">
            <v>科研費</v>
          </cell>
          <cell r="T134">
            <v>1</v>
          </cell>
          <cell r="U134" t="str">
            <v>繰越有</v>
          </cell>
          <cell r="V134" t="str">
            <v>H23. 4. 1</v>
          </cell>
          <cell r="W134" t="str">
            <v>H24. 3.31</v>
          </cell>
          <cell r="X134">
            <v>1050539</v>
          </cell>
          <cell r="Y134" t="str">
            <v>内山　繁樹</v>
          </cell>
          <cell r="Z134">
            <v>10950000</v>
          </cell>
          <cell r="AA134" t="str">
            <v>研）学術院（福浦）</v>
          </cell>
          <cell r="AB134" t="str">
            <v>医学部</v>
          </cell>
          <cell r="AC134" t="str">
            <v>准教授</v>
          </cell>
          <cell r="AH134">
            <v>1</v>
          </cell>
          <cell r="AI134" t="str">
            <v>開始</v>
          </cell>
          <cell r="AK134" t="str">
            <v>基盤研究(C)</v>
          </cell>
          <cell r="AL134" t="str">
            <v>H23. 4</v>
          </cell>
          <cell r="AM134" t="str">
            <v>H23. 9</v>
          </cell>
        </row>
        <row r="135">
          <cell r="A135">
            <v>1123591087</v>
          </cell>
          <cell r="B135" t="str">
            <v>(科基)心臓線維化形成におけるEｐacの役割と心不全治療への応用</v>
          </cell>
          <cell r="C135">
            <v>10952149</v>
          </cell>
          <cell r="D135" t="str">
            <v>研）奥村　敏（19-）</v>
          </cell>
          <cell r="E135" t="str">
            <v>H19. 4. 1</v>
          </cell>
          <cell r="G135" t="str">
            <v>H23年度</v>
          </cell>
          <cell r="H135" t="str">
            <v>(科基)心臓線維化形成におけるEｐacの役割</v>
          </cell>
          <cell r="I135" t="str">
            <v>科研費(基金分)</v>
          </cell>
          <cell r="J135">
            <v>8160006</v>
          </cell>
          <cell r="K135" t="str">
            <v>大堀　陽子</v>
          </cell>
          <cell r="L135">
            <v>10320000</v>
          </cell>
          <cell r="M135" t="str">
            <v>研究推進課（22-）</v>
          </cell>
          <cell r="N135">
            <v>652000000</v>
          </cell>
          <cell r="O135" t="str">
            <v>（支出）学術研究助成基金助成金(科基)</v>
          </cell>
          <cell r="P135">
            <v>1</v>
          </cell>
          <cell r="Q135" t="str">
            <v>直接経費</v>
          </cell>
          <cell r="R135">
            <v>3</v>
          </cell>
          <cell r="S135" t="str">
            <v>科研費</v>
          </cell>
          <cell r="T135">
            <v>1</v>
          </cell>
          <cell r="U135" t="str">
            <v>繰越有</v>
          </cell>
          <cell r="V135" t="str">
            <v>H23. 4.28</v>
          </cell>
          <cell r="W135" t="str">
            <v>H26. 3.31</v>
          </cell>
          <cell r="X135">
            <v>1060578</v>
          </cell>
          <cell r="Y135" t="str">
            <v>奥村　敏</v>
          </cell>
          <cell r="Z135">
            <v>10950000</v>
          </cell>
          <cell r="AA135" t="str">
            <v>研）学術院（福浦）</v>
          </cell>
          <cell r="AB135" t="str">
            <v>医学部</v>
          </cell>
          <cell r="AC135" t="str">
            <v>准教授</v>
          </cell>
          <cell r="AH135">
            <v>1</v>
          </cell>
          <cell r="AI135" t="str">
            <v>開始</v>
          </cell>
          <cell r="AK135" t="str">
            <v>基盤研究(C)(基金)</v>
          </cell>
          <cell r="AL135" t="str">
            <v>H23. 4</v>
          </cell>
          <cell r="AM135" t="str">
            <v>H23. 9</v>
          </cell>
        </row>
        <row r="136">
          <cell r="A136">
            <v>1123593386</v>
          </cell>
          <cell r="B136" t="str">
            <v>(科基)養育者の援助要請行動に着目した幼児の包括的な発達支援システム開発</v>
          </cell>
          <cell r="C136">
            <v>10953019</v>
          </cell>
          <cell r="D136" t="str">
            <v>研）田髙　悦子(19-)</v>
          </cell>
          <cell r="E136" t="str">
            <v>H19. 4. 1</v>
          </cell>
          <cell r="G136" t="str">
            <v>H23年度</v>
          </cell>
          <cell r="H136" t="str">
            <v>(科基)養育者の援助要請行動に着目した幼児</v>
          </cell>
          <cell r="I136" t="str">
            <v>科研費(基金分)</v>
          </cell>
          <cell r="J136">
            <v>8160006</v>
          </cell>
          <cell r="K136" t="str">
            <v>大堀　陽子</v>
          </cell>
          <cell r="L136">
            <v>10320000</v>
          </cell>
          <cell r="M136" t="str">
            <v>研究推進課（22-）</v>
          </cell>
          <cell r="N136">
            <v>652000000</v>
          </cell>
          <cell r="O136" t="str">
            <v>（支出）学術研究助成基金助成金(科基)</v>
          </cell>
          <cell r="P136">
            <v>1</v>
          </cell>
          <cell r="Q136" t="str">
            <v>直接経費</v>
          </cell>
          <cell r="R136">
            <v>3</v>
          </cell>
          <cell r="S136" t="str">
            <v>科研費</v>
          </cell>
          <cell r="T136">
            <v>1</v>
          </cell>
          <cell r="U136" t="str">
            <v>繰越有</v>
          </cell>
          <cell r="V136" t="str">
            <v>H23. 4.28</v>
          </cell>
          <cell r="W136" t="str">
            <v>H26. 3.31</v>
          </cell>
          <cell r="X136">
            <v>1080529</v>
          </cell>
          <cell r="Y136" t="str">
            <v>臺　有桂</v>
          </cell>
          <cell r="Z136">
            <v>10950000</v>
          </cell>
          <cell r="AA136" t="str">
            <v>研）学術院（福浦）</v>
          </cell>
          <cell r="AB136" t="str">
            <v>医学部</v>
          </cell>
          <cell r="AC136" t="str">
            <v>准教授</v>
          </cell>
          <cell r="AH136">
            <v>1</v>
          </cell>
          <cell r="AI136" t="str">
            <v>開始</v>
          </cell>
          <cell r="AK136" t="str">
            <v>基盤研究(C)(基金)</v>
          </cell>
          <cell r="AL136" t="str">
            <v>H23. 4</v>
          </cell>
          <cell r="AM136" t="str">
            <v>H23. 9</v>
          </cell>
        </row>
        <row r="137">
          <cell r="A137">
            <v>1123653084</v>
          </cell>
          <cell r="B137" t="str">
            <v>(科基)垂直的に差別化されたサービスの混合寡占の理論的分析</v>
          </cell>
          <cell r="C137">
            <v>10901030</v>
          </cell>
          <cell r="D137" t="str">
            <v>研）西島　益幸</v>
          </cell>
          <cell r="E137" t="str">
            <v>H16. 4. 1</v>
          </cell>
          <cell r="G137" t="str">
            <v>H23年度</v>
          </cell>
          <cell r="H137" t="str">
            <v>(科基)垂直的に差別化されたサービスの混合</v>
          </cell>
          <cell r="I137" t="str">
            <v>科研費(基金分)</v>
          </cell>
          <cell r="J137">
            <v>8160006</v>
          </cell>
          <cell r="K137" t="str">
            <v>大堀　陽子</v>
          </cell>
          <cell r="L137">
            <v>10320000</v>
          </cell>
          <cell r="M137" t="str">
            <v>研究推進課（22-）</v>
          </cell>
          <cell r="N137">
            <v>652000000</v>
          </cell>
          <cell r="O137" t="str">
            <v>（支出）学術研究助成基金助成金(科基)</v>
          </cell>
          <cell r="P137">
            <v>1</v>
          </cell>
          <cell r="Q137" t="str">
            <v>直接経費</v>
          </cell>
          <cell r="R137">
            <v>3</v>
          </cell>
          <cell r="S137" t="str">
            <v>科研費</v>
          </cell>
          <cell r="T137">
            <v>1</v>
          </cell>
          <cell r="U137" t="str">
            <v>繰越有</v>
          </cell>
          <cell r="V137" t="str">
            <v>H23. 4.28</v>
          </cell>
          <cell r="W137" t="str">
            <v>H26. 3.31</v>
          </cell>
          <cell r="X137">
            <v>840072</v>
          </cell>
          <cell r="Y137" t="str">
            <v>西島　益幸</v>
          </cell>
          <cell r="Z137">
            <v>10900000</v>
          </cell>
          <cell r="AA137" t="str">
            <v>研）学術院</v>
          </cell>
          <cell r="AB137" t="str">
            <v>国際総合科学部(八景）</v>
          </cell>
          <cell r="AC137" t="str">
            <v>教授</v>
          </cell>
          <cell r="AH137">
            <v>1</v>
          </cell>
          <cell r="AI137" t="str">
            <v>開始</v>
          </cell>
          <cell r="AK137" t="str">
            <v>挑戦的萌芽研究(基金)</v>
          </cell>
          <cell r="AL137" t="str">
            <v>H23. 4</v>
          </cell>
          <cell r="AM137" t="str">
            <v>H23. 9</v>
          </cell>
        </row>
        <row r="138">
          <cell r="A138">
            <v>1123591316</v>
          </cell>
          <cell r="B138" t="str">
            <v>(科基)ジペプチジルペプチダーゼー４阻害による脂肪細胞機能制御</v>
          </cell>
          <cell r="C138">
            <v>11001008</v>
          </cell>
          <cell r="D138" t="str">
            <v>病附）木村　真理</v>
          </cell>
          <cell r="E138" t="str">
            <v>H16. 4. 1</v>
          </cell>
          <cell r="G138" t="str">
            <v>H23年度</v>
          </cell>
          <cell r="H138" t="str">
            <v>(科基)ジペプチジルペプチダーゼー４阻害に</v>
          </cell>
          <cell r="I138" t="str">
            <v>科研費(基金分)</v>
          </cell>
          <cell r="J138">
            <v>8160006</v>
          </cell>
          <cell r="K138" t="str">
            <v>大堀　陽子</v>
          </cell>
          <cell r="L138">
            <v>10320000</v>
          </cell>
          <cell r="M138" t="str">
            <v>研究推進課（22-）</v>
          </cell>
          <cell r="N138">
            <v>652000000</v>
          </cell>
          <cell r="O138" t="str">
            <v>（支出）学術研究助成基金助成金(科基)</v>
          </cell>
          <cell r="P138">
            <v>1</v>
          </cell>
          <cell r="Q138" t="str">
            <v>直接経費</v>
          </cell>
          <cell r="R138">
            <v>3</v>
          </cell>
          <cell r="S138" t="str">
            <v>科研費</v>
          </cell>
          <cell r="T138">
            <v>1</v>
          </cell>
          <cell r="U138" t="str">
            <v>繰越有</v>
          </cell>
          <cell r="V138" t="str">
            <v>H23. 4.28</v>
          </cell>
          <cell r="W138" t="str">
            <v>H26. 3.31</v>
          </cell>
          <cell r="X138">
            <v>1030052</v>
          </cell>
          <cell r="Y138" t="str">
            <v>木村　真理</v>
          </cell>
          <cell r="Z138">
            <v>20500000</v>
          </cell>
          <cell r="AA138" t="str">
            <v>附）診療科</v>
          </cell>
          <cell r="AB138" t="str">
            <v>附属病院</v>
          </cell>
          <cell r="AC138" t="str">
            <v>准教授</v>
          </cell>
          <cell r="AH138">
            <v>1</v>
          </cell>
          <cell r="AI138" t="str">
            <v>開始</v>
          </cell>
          <cell r="AK138" t="str">
            <v>基盤研究(C)(基金)</v>
          </cell>
          <cell r="AL138" t="str">
            <v>H23. 4</v>
          </cell>
          <cell r="AM138" t="str">
            <v>H23. 9</v>
          </cell>
        </row>
        <row r="139">
          <cell r="A139">
            <v>1022592598</v>
          </cell>
          <cell r="B139" t="str">
            <v>(科研)統合失調症とその家族への心理教育による相乗効果の研究</v>
          </cell>
          <cell r="C139">
            <v>10953042</v>
          </cell>
          <cell r="D139" t="str">
            <v>研）若狭　紅子（21-）</v>
          </cell>
          <cell r="E139" t="str">
            <v>H21. 4. 1</v>
          </cell>
          <cell r="G139" t="str">
            <v>H23年度</v>
          </cell>
          <cell r="H139" t="str">
            <v>(科研)統合失調症とその家族への心理教育に</v>
          </cell>
          <cell r="I139" t="str">
            <v>科学研究費補助金</v>
          </cell>
          <cell r="J139">
            <v>8160006</v>
          </cell>
          <cell r="K139" t="str">
            <v>大堀　陽子</v>
          </cell>
          <cell r="L139">
            <v>10320000</v>
          </cell>
          <cell r="M139" t="str">
            <v>研究推進課（22-）</v>
          </cell>
          <cell r="N139">
            <v>650000000</v>
          </cell>
          <cell r="O139" t="str">
            <v>（支出）科学研究費補助金</v>
          </cell>
          <cell r="P139">
            <v>1</v>
          </cell>
          <cell r="Q139" t="str">
            <v>直接経費</v>
          </cell>
          <cell r="R139">
            <v>3</v>
          </cell>
          <cell r="S139" t="str">
            <v>科研費</v>
          </cell>
          <cell r="T139">
            <v>1</v>
          </cell>
          <cell r="U139" t="str">
            <v>繰越有</v>
          </cell>
          <cell r="V139" t="str">
            <v>H22. 4. 1</v>
          </cell>
          <cell r="W139" t="str">
            <v>H24. 3.31</v>
          </cell>
          <cell r="X139">
            <v>1050539</v>
          </cell>
          <cell r="Y139" t="str">
            <v>内山　繁樹</v>
          </cell>
          <cell r="Z139">
            <v>10950000</v>
          </cell>
          <cell r="AA139" t="str">
            <v>研）学術院（福浦）</v>
          </cell>
          <cell r="AB139" t="str">
            <v>医学研究科</v>
          </cell>
          <cell r="AC139" t="str">
            <v>准教授</v>
          </cell>
          <cell r="AH139">
            <v>1</v>
          </cell>
          <cell r="AI139" t="str">
            <v>開始</v>
          </cell>
          <cell r="AK139" t="str">
            <v>基盤研究(C）繰越分</v>
          </cell>
          <cell r="AL139" t="str">
            <v>H23. 4</v>
          </cell>
          <cell r="AM139" t="str">
            <v>H23. 9</v>
          </cell>
        </row>
        <row r="140">
          <cell r="A140">
            <v>1121550047</v>
          </cell>
          <cell r="B140" t="str">
            <v>（科研）伝導電子によるスピン整列機構の検証</v>
          </cell>
          <cell r="C140">
            <v>10901142</v>
          </cell>
          <cell r="D140" t="str">
            <v>研）塚田　秀行</v>
          </cell>
          <cell r="E140" t="str">
            <v>H16. 4. 1</v>
          </cell>
          <cell r="G140" t="str">
            <v>H23年度</v>
          </cell>
          <cell r="H140" t="str">
            <v>（科研）伝導電子によるスピン整列機構の検</v>
          </cell>
          <cell r="I140" t="str">
            <v>科学研究費補助金</v>
          </cell>
          <cell r="J140">
            <v>8160006</v>
          </cell>
          <cell r="K140" t="str">
            <v>大堀　陽子</v>
          </cell>
          <cell r="L140">
            <v>10320000</v>
          </cell>
          <cell r="M140" t="str">
            <v>研究推進課（22-）</v>
          </cell>
          <cell r="N140">
            <v>650000000</v>
          </cell>
          <cell r="O140" t="str">
            <v>（支出）科学研究費補助金</v>
          </cell>
          <cell r="P140">
            <v>1</v>
          </cell>
          <cell r="Q140" t="str">
            <v>直接経費</v>
          </cell>
          <cell r="R140">
            <v>3</v>
          </cell>
          <cell r="S140" t="str">
            <v>科研費</v>
          </cell>
          <cell r="T140">
            <v>1</v>
          </cell>
          <cell r="U140" t="str">
            <v>繰越有</v>
          </cell>
          <cell r="V140" t="str">
            <v>H23. 4. 1</v>
          </cell>
          <cell r="W140" t="str">
            <v>H24. 3.31</v>
          </cell>
          <cell r="X140">
            <v>920180</v>
          </cell>
          <cell r="Y140" t="str">
            <v>塚田　秀行</v>
          </cell>
          <cell r="Z140">
            <v>10900000</v>
          </cell>
          <cell r="AA140" t="str">
            <v>研）学術院</v>
          </cell>
          <cell r="AB140" t="str">
            <v>国際総合科学部（八景）</v>
          </cell>
          <cell r="AC140" t="str">
            <v>准教授</v>
          </cell>
          <cell r="AH140">
            <v>1</v>
          </cell>
          <cell r="AI140" t="str">
            <v>開始</v>
          </cell>
          <cell r="AK140" t="str">
            <v>基盤研究(C)</v>
          </cell>
          <cell r="AL140" t="str">
            <v>H23. 4</v>
          </cell>
          <cell r="AM140" t="str">
            <v>H23. 9</v>
          </cell>
        </row>
        <row r="141">
          <cell r="A141">
            <v>1123592932</v>
          </cell>
          <cell r="B141" t="str">
            <v>(科基)口腔癌に対する超選択的動注法のための複合画像誘導手法による手術支援システムの開発</v>
          </cell>
          <cell r="C141">
            <v>10952219</v>
          </cell>
          <cell r="D141" t="str">
            <v>研）藤内　祝(19-)</v>
          </cell>
          <cell r="E141" t="str">
            <v>H19. 4. 1</v>
          </cell>
          <cell r="G141" t="str">
            <v>H23年度</v>
          </cell>
          <cell r="H141" t="str">
            <v>(科基)口腔癌に対する超選択的動注法のため</v>
          </cell>
          <cell r="I141" t="str">
            <v>科研費(基金分)</v>
          </cell>
          <cell r="J141">
            <v>8160006</v>
          </cell>
          <cell r="K141" t="str">
            <v>大堀　陽子</v>
          </cell>
          <cell r="L141">
            <v>10320000</v>
          </cell>
          <cell r="M141" t="str">
            <v>研究推進課（22-）</v>
          </cell>
          <cell r="N141">
            <v>652000000</v>
          </cell>
          <cell r="O141" t="str">
            <v>（支出）学術研究助成基金助成金(科基)</v>
          </cell>
          <cell r="P141">
            <v>1</v>
          </cell>
          <cell r="Q141" t="str">
            <v>直接経費</v>
          </cell>
          <cell r="R141">
            <v>3</v>
          </cell>
          <cell r="S141" t="str">
            <v>科研費</v>
          </cell>
          <cell r="T141">
            <v>1</v>
          </cell>
          <cell r="U141" t="str">
            <v>繰越有</v>
          </cell>
          <cell r="V141" t="str">
            <v>H23. 4.28</v>
          </cell>
          <cell r="W141" t="str">
            <v>H26. 3.31</v>
          </cell>
          <cell r="X141">
            <v>5160069</v>
          </cell>
          <cell r="Y141" t="str">
            <v>不破　信和</v>
          </cell>
          <cell r="Z141">
            <v>11350000</v>
          </cell>
          <cell r="AA141" t="str">
            <v>客)客員教員等(福浦)(19-)</v>
          </cell>
          <cell r="AB141" t="str">
            <v>医学部</v>
          </cell>
          <cell r="AC141" t="str">
            <v>客員教授</v>
          </cell>
          <cell r="AH141">
            <v>1</v>
          </cell>
          <cell r="AI141" t="str">
            <v>開始</v>
          </cell>
          <cell r="AK141" t="str">
            <v>基盤研究(C)(基金)</v>
          </cell>
          <cell r="AL141" t="str">
            <v>H23. 4</v>
          </cell>
          <cell r="AM141" t="str">
            <v>H23. 9</v>
          </cell>
        </row>
        <row r="142">
          <cell r="A142">
            <v>1121246018</v>
          </cell>
          <cell r="B142" t="str">
            <v>(科研)次世代シュミレーション環境のための一般化固有値解法の開発と応用</v>
          </cell>
          <cell r="C142">
            <v>10901144</v>
          </cell>
          <cell r="D142" t="str">
            <v>研）立川　仁典</v>
          </cell>
          <cell r="E142" t="str">
            <v>H16. 4. 1</v>
          </cell>
          <cell r="G142" t="str">
            <v>H23年度</v>
          </cell>
          <cell r="H142" t="str">
            <v>(科研)次世代シュミレーション環境のための</v>
          </cell>
          <cell r="I142" t="str">
            <v>科学研究費補助金</v>
          </cell>
          <cell r="J142">
            <v>8160006</v>
          </cell>
          <cell r="K142" t="str">
            <v>大堀　陽子</v>
          </cell>
          <cell r="L142">
            <v>10320000</v>
          </cell>
          <cell r="M142" t="str">
            <v>研究推進課（22-）</v>
          </cell>
          <cell r="N142">
            <v>650000000</v>
          </cell>
          <cell r="O142" t="str">
            <v>（支出）科学研究費補助金</v>
          </cell>
          <cell r="P142">
            <v>1</v>
          </cell>
          <cell r="Q142" t="str">
            <v>直接経費</v>
          </cell>
          <cell r="R142">
            <v>3</v>
          </cell>
          <cell r="S142" t="str">
            <v>科研費</v>
          </cell>
          <cell r="T142">
            <v>1</v>
          </cell>
          <cell r="U142" t="str">
            <v>繰越有</v>
          </cell>
          <cell r="V142" t="str">
            <v>H23. 4. 1</v>
          </cell>
          <cell r="W142" t="str">
            <v>H24. 3.31</v>
          </cell>
          <cell r="X142">
            <v>1020178</v>
          </cell>
          <cell r="Y142" t="str">
            <v>立川　仁典</v>
          </cell>
          <cell r="Z142">
            <v>10900000</v>
          </cell>
          <cell r="AA142" t="str">
            <v>研）学術院</v>
          </cell>
          <cell r="AB142" t="str">
            <v>国際総合科学部</v>
          </cell>
          <cell r="AC142" t="str">
            <v>教授</v>
          </cell>
          <cell r="AH142">
            <v>1</v>
          </cell>
          <cell r="AI142" t="str">
            <v>開始</v>
          </cell>
          <cell r="AK142" t="str">
            <v>基盤研究(A)　分担者（筑波大学）</v>
          </cell>
          <cell r="AL142" t="str">
            <v>H23. 4</v>
          </cell>
          <cell r="AM142" t="str">
            <v>H23. 9</v>
          </cell>
        </row>
        <row r="143">
          <cell r="A143">
            <v>1121200066</v>
          </cell>
          <cell r="B143" t="str">
            <v>(科研)異種染色体導入コムギを用いたイネ科害虫の寄主決定メカニズムに関する研究</v>
          </cell>
          <cell r="C143">
            <v>10901245</v>
          </cell>
          <cell r="D143" t="str">
            <v>研）川浦　香奈子（20-）</v>
          </cell>
          <cell r="E143" t="str">
            <v>H20. 4. 1</v>
          </cell>
          <cell r="G143" t="str">
            <v>H23年度</v>
          </cell>
          <cell r="H143" t="str">
            <v>(科研)異種染色体導入コムギを用いたイネ科</v>
          </cell>
          <cell r="I143" t="str">
            <v>科学研究費補助金</v>
          </cell>
          <cell r="J143">
            <v>8160006</v>
          </cell>
          <cell r="K143" t="str">
            <v>大堀　陽子</v>
          </cell>
          <cell r="L143">
            <v>10320000</v>
          </cell>
          <cell r="M143" t="str">
            <v>研究推進課（22-）</v>
          </cell>
          <cell r="N143">
            <v>650000000</v>
          </cell>
          <cell r="O143" t="str">
            <v>（支出）科学研究費補助金</v>
          </cell>
          <cell r="P143">
            <v>1</v>
          </cell>
          <cell r="Q143" t="str">
            <v>直接経費</v>
          </cell>
          <cell r="R143">
            <v>3</v>
          </cell>
          <cell r="S143" t="str">
            <v>科研費</v>
          </cell>
          <cell r="T143">
            <v>1</v>
          </cell>
          <cell r="U143" t="str">
            <v>繰越有</v>
          </cell>
          <cell r="V143" t="str">
            <v>H23. 4. 1</v>
          </cell>
          <cell r="W143" t="str">
            <v>H24. 3.31</v>
          </cell>
          <cell r="X143">
            <v>1080509</v>
          </cell>
          <cell r="Y143" t="str">
            <v>川浦　香奈子</v>
          </cell>
          <cell r="Z143">
            <v>10900000</v>
          </cell>
          <cell r="AA143" t="str">
            <v>研）学術院</v>
          </cell>
          <cell r="AB143" t="str">
            <v>国際総合科学部</v>
          </cell>
          <cell r="AC143" t="str">
            <v>助教</v>
          </cell>
          <cell r="AH143">
            <v>1</v>
          </cell>
          <cell r="AI143" t="str">
            <v>開始</v>
          </cell>
          <cell r="AK143" t="str">
            <v>新学術領域研究　分担者（九州大学）</v>
          </cell>
          <cell r="AL143" t="str">
            <v>H23. 4</v>
          </cell>
          <cell r="AM143" t="str">
            <v>H23. 9</v>
          </cell>
        </row>
        <row r="144">
          <cell r="A144">
            <v>1022136009</v>
          </cell>
          <cell r="B144" t="str">
            <v>(科研)心筋細胞シグナルパスウェイ制御機構と神経性調節の統合的解明</v>
          </cell>
          <cell r="C144">
            <v>10952186</v>
          </cell>
          <cell r="D144" t="str">
            <v>研）佐藤　元彦(19-)</v>
          </cell>
          <cell r="E144" t="str">
            <v>H19. 4. 1</v>
          </cell>
          <cell r="G144" t="str">
            <v>H23年度</v>
          </cell>
          <cell r="H144" t="str">
            <v>(科研)心筋細胞シグナルパスウェイ制御機構</v>
          </cell>
          <cell r="I144" t="str">
            <v>科学研究費補助金</v>
          </cell>
          <cell r="J144">
            <v>8160006</v>
          </cell>
          <cell r="K144" t="str">
            <v>大堀　陽子</v>
          </cell>
          <cell r="L144">
            <v>10320000</v>
          </cell>
          <cell r="M144" t="str">
            <v>研究推進課（22-）</v>
          </cell>
          <cell r="N144">
            <v>650000000</v>
          </cell>
          <cell r="O144" t="str">
            <v>（支出）科学研究費補助金</v>
          </cell>
          <cell r="P144">
            <v>1</v>
          </cell>
          <cell r="Q144" t="str">
            <v>直接経費</v>
          </cell>
          <cell r="R144">
            <v>3</v>
          </cell>
          <cell r="S144" t="str">
            <v>科研費</v>
          </cell>
          <cell r="T144">
            <v>1</v>
          </cell>
          <cell r="U144" t="str">
            <v>繰越有</v>
          </cell>
          <cell r="V144" t="str">
            <v>H22. 6.23</v>
          </cell>
          <cell r="W144" t="str">
            <v>H24. 3.31</v>
          </cell>
          <cell r="X144">
            <v>980003</v>
          </cell>
          <cell r="Y144" t="str">
            <v>石川　義弘</v>
          </cell>
          <cell r="Z144">
            <v>10950000</v>
          </cell>
          <cell r="AA144" t="str">
            <v>研）学術院（福浦）</v>
          </cell>
          <cell r="AB144" t="str">
            <v>医学研究科</v>
          </cell>
          <cell r="AC144" t="str">
            <v>教授</v>
          </cell>
          <cell r="AH144">
            <v>1</v>
          </cell>
          <cell r="AI144" t="str">
            <v>開始</v>
          </cell>
          <cell r="AK144" t="str">
            <v>新学術領域研究（領域提案型）　内定日：6/23繰越分</v>
          </cell>
          <cell r="AL144" t="str">
            <v>H23. 4</v>
          </cell>
          <cell r="AM144" t="str">
            <v>H23. 9</v>
          </cell>
        </row>
        <row r="145">
          <cell r="A145">
            <v>1121591573</v>
          </cell>
          <cell r="B145" t="str">
            <v>（科研）分子イメージングによる血管新生阻害剤併用化学療法の効果判定</v>
          </cell>
          <cell r="C145">
            <v>10952354</v>
          </cell>
          <cell r="D145" t="str">
            <v>研）立石　宇貴秀（21-）</v>
          </cell>
          <cell r="E145" t="str">
            <v>H21. 4. 1</v>
          </cell>
          <cell r="G145" t="str">
            <v>H23年度</v>
          </cell>
          <cell r="H145" t="str">
            <v>（科研）分子イメージングによる血管新生阻</v>
          </cell>
          <cell r="I145" t="str">
            <v>科学研究費補助金</v>
          </cell>
          <cell r="J145">
            <v>8160006</v>
          </cell>
          <cell r="K145" t="str">
            <v>大堀　陽子</v>
          </cell>
          <cell r="L145">
            <v>10320000</v>
          </cell>
          <cell r="M145" t="str">
            <v>研究推進課（22-）</v>
          </cell>
          <cell r="N145">
            <v>650000000</v>
          </cell>
          <cell r="O145" t="str">
            <v>（支出）科学研究費補助金</v>
          </cell>
          <cell r="P145">
            <v>1</v>
          </cell>
          <cell r="Q145" t="str">
            <v>直接経費</v>
          </cell>
          <cell r="R145">
            <v>3</v>
          </cell>
          <cell r="S145" t="str">
            <v>科研費</v>
          </cell>
          <cell r="T145">
            <v>1</v>
          </cell>
          <cell r="U145" t="str">
            <v>繰越有</v>
          </cell>
          <cell r="V145" t="str">
            <v>H23. 4. 1</v>
          </cell>
          <cell r="W145" t="str">
            <v>H24. 3.31</v>
          </cell>
          <cell r="X145">
            <v>1080531</v>
          </cell>
          <cell r="Y145" t="str">
            <v>立石　宇貴秀</v>
          </cell>
          <cell r="Z145">
            <v>10950000</v>
          </cell>
          <cell r="AA145" t="str">
            <v>研）学術院（福浦）</v>
          </cell>
          <cell r="AB145" t="str">
            <v>医学部</v>
          </cell>
          <cell r="AC145" t="str">
            <v>准教授</v>
          </cell>
          <cell r="AH145">
            <v>1</v>
          </cell>
          <cell r="AI145" t="str">
            <v>開始</v>
          </cell>
          <cell r="AK145" t="str">
            <v>基盤研究(C)</v>
          </cell>
          <cell r="AL145" t="str">
            <v>H23. 4</v>
          </cell>
          <cell r="AM145" t="str">
            <v>H23. 9</v>
          </cell>
        </row>
        <row r="146">
          <cell r="A146">
            <v>1123593386</v>
          </cell>
          <cell r="B146" t="str">
            <v>(科基)養育者の援助要請行動に着目した幼児の包括的な発達支援システム開発</v>
          </cell>
          <cell r="C146">
            <v>10953039</v>
          </cell>
          <cell r="D146" t="str">
            <v>研）臺　有桂（20-）</v>
          </cell>
          <cell r="E146" t="str">
            <v>H20. 4. 1</v>
          </cell>
          <cell r="G146" t="str">
            <v>H23年度</v>
          </cell>
          <cell r="H146" t="str">
            <v>(科基)養育者の援助要請行動に着目した幼児</v>
          </cell>
          <cell r="I146" t="str">
            <v>科研費(基金分)</v>
          </cell>
          <cell r="J146">
            <v>8160006</v>
          </cell>
          <cell r="K146" t="str">
            <v>大堀　陽子</v>
          </cell>
          <cell r="L146">
            <v>10320000</v>
          </cell>
          <cell r="M146" t="str">
            <v>研究推進課（22-）</v>
          </cell>
          <cell r="N146">
            <v>652000000</v>
          </cell>
          <cell r="O146" t="str">
            <v>（支出）学術研究助成基金助成金(科基)</v>
          </cell>
          <cell r="P146">
            <v>1</v>
          </cell>
          <cell r="Q146" t="str">
            <v>直接経費</v>
          </cell>
          <cell r="R146">
            <v>3</v>
          </cell>
          <cell r="S146" t="str">
            <v>科研費</v>
          </cell>
          <cell r="T146">
            <v>1</v>
          </cell>
          <cell r="U146" t="str">
            <v>繰越有</v>
          </cell>
          <cell r="V146" t="str">
            <v>H23. 4.28</v>
          </cell>
          <cell r="W146" t="str">
            <v>H26. 3.31</v>
          </cell>
          <cell r="X146">
            <v>1080529</v>
          </cell>
          <cell r="Y146" t="str">
            <v>臺　有桂</v>
          </cell>
          <cell r="Z146">
            <v>10950000</v>
          </cell>
          <cell r="AA146" t="str">
            <v>研）学術院（福浦）</v>
          </cell>
          <cell r="AB146" t="str">
            <v>医学部</v>
          </cell>
          <cell r="AC146" t="str">
            <v>准教授</v>
          </cell>
          <cell r="AH146">
            <v>1</v>
          </cell>
          <cell r="AI146" t="str">
            <v>開始</v>
          </cell>
          <cell r="AK146" t="str">
            <v>基盤研究(C)(基金)</v>
          </cell>
          <cell r="AL146" t="str">
            <v>H23. 4</v>
          </cell>
          <cell r="AM146" t="str">
            <v>H23. 9</v>
          </cell>
        </row>
        <row r="147">
          <cell r="A147">
            <v>1121390443</v>
          </cell>
          <cell r="B147" t="str">
            <v>（科研）前立腺がん再燃を方向づける細胞極性制御分子のプロテオミクス解析と診断治療への応用</v>
          </cell>
          <cell r="C147">
            <v>10952104</v>
          </cell>
          <cell r="D147" t="str">
            <v>研）秋本　和憲（19-）</v>
          </cell>
          <cell r="E147" t="str">
            <v>H19. 4. 1</v>
          </cell>
          <cell r="G147" t="str">
            <v>H23年度</v>
          </cell>
          <cell r="H147" t="str">
            <v>（科研）前立腺がん再燃を方向づける細胞極</v>
          </cell>
          <cell r="I147" t="str">
            <v>科学研究費補助金</v>
          </cell>
          <cell r="J147">
            <v>8160006</v>
          </cell>
          <cell r="K147" t="str">
            <v>大堀　陽子</v>
          </cell>
          <cell r="L147">
            <v>10320000</v>
          </cell>
          <cell r="M147" t="str">
            <v>研究推進課（22-）</v>
          </cell>
          <cell r="N147">
            <v>650000000</v>
          </cell>
          <cell r="O147" t="str">
            <v>（支出）科学研究費補助金</v>
          </cell>
          <cell r="P147">
            <v>1</v>
          </cell>
          <cell r="Q147" t="str">
            <v>直接経費</v>
          </cell>
          <cell r="R147">
            <v>3</v>
          </cell>
          <cell r="S147" t="str">
            <v>科研費</v>
          </cell>
          <cell r="T147">
            <v>1</v>
          </cell>
          <cell r="U147" t="str">
            <v>繰越有</v>
          </cell>
          <cell r="V147" t="str">
            <v>H23. 4. 1</v>
          </cell>
          <cell r="W147" t="str">
            <v>H24. 3.31</v>
          </cell>
          <cell r="X147">
            <v>801221</v>
          </cell>
          <cell r="Y147" t="str">
            <v>窪田　吉信</v>
          </cell>
          <cell r="Z147">
            <v>10950000</v>
          </cell>
          <cell r="AA147" t="str">
            <v>研）学術院（福浦）</v>
          </cell>
          <cell r="AB147" t="str">
            <v>医学部</v>
          </cell>
          <cell r="AC147" t="str">
            <v>教授</v>
          </cell>
          <cell r="AH147">
            <v>1</v>
          </cell>
          <cell r="AI147" t="str">
            <v>開始</v>
          </cell>
          <cell r="AK147" t="str">
            <v>基盤研究(Ｂ)</v>
          </cell>
          <cell r="AL147" t="str">
            <v>H23. 4</v>
          </cell>
          <cell r="AM147" t="str">
            <v>H23. 9</v>
          </cell>
        </row>
        <row r="148">
          <cell r="A148">
            <v>1123590468</v>
          </cell>
          <cell r="B148" t="str">
            <v>(科基)ガングリオシドーシスの中枢神経系における炎症のメカニズムの解明</v>
          </cell>
          <cell r="C148">
            <v>11351003</v>
          </cell>
          <cell r="D148" t="str">
            <v>客）山口　章(19-)</v>
          </cell>
          <cell r="E148" t="str">
            <v>H19. 4. 1</v>
          </cell>
          <cell r="G148" t="str">
            <v>H23年度</v>
          </cell>
          <cell r="H148" t="str">
            <v>(科基)ガングリオシドーシスの中枢神経系に</v>
          </cell>
          <cell r="I148" t="str">
            <v>科研費(基金分)</v>
          </cell>
          <cell r="J148">
            <v>8160006</v>
          </cell>
          <cell r="K148" t="str">
            <v>大堀　陽子</v>
          </cell>
          <cell r="L148">
            <v>10320000</v>
          </cell>
          <cell r="M148" t="str">
            <v>研究推進課（22-）</v>
          </cell>
          <cell r="N148">
            <v>652000000</v>
          </cell>
          <cell r="O148" t="str">
            <v>（支出）学術研究助成基金助成金(科基)</v>
          </cell>
          <cell r="P148">
            <v>1</v>
          </cell>
          <cell r="Q148" t="str">
            <v>直接経費</v>
          </cell>
          <cell r="R148">
            <v>3</v>
          </cell>
          <cell r="S148" t="str">
            <v>科研費</v>
          </cell>
          <cell r="T148">
            <v>1</v>
          </cell>
          <cell r="U148" t="str">
            <v>繰越有</v>
          </cell>
          <cell r="V148" t="str">
            <v>H23. 4.28</v>
          </cell>
          <cell r="W148" t="str">
            <v>H26. 3.31</v>
          </cell>
          <cell r="X148">
            <v>941073</v>
          </cell>
          <cell r="Y148" t="str">
            <v>山中　正二</v>
          </cell>
          <cell r="Z148">
            <v>20600000</v>
          </cell>
          <cell r="AA148" t="str">
            <v>附）中央部門</v>
          </cell>
          <cell r="AB148" t="str">
            <v>附属病院</v>
          </cell>
          <cell r="AC148" t="str">
            <v>准教授</v>
          </cell>
          <cell r="AH148">
            <v>1</v>
          </cell>
          <cell r="AI148" t="str">
            <v>開始</v>
          </cell>
          <cell r="AK148" t="str">
            <v>基盤研究(C)(基金)</v>
          </cell>
          <cell r="AL148" t="str">
            <v>H23. 4</v>
          </cell>
          <cell r="AM148" t="str">
            <v>H23. 9</v>
          </cell>
        </row>
        <row r="149">
          <cell r="A149">
            <v>1122008000</v>
          </cell>
          <cell r="B149" t="str">
            <v>(科研)赤外レーザー分光と量子化学計算による生体分子高次クラスターの微細構造決定</v>
          </cell>
          <cell r="C149">
            <v>11302025</v>
          </cell>
          <cell r="D149" t="str">
            <v>客）浅見　祐也（22-）</v>
          </cell>
          <cell r="E149" t="str">
            <v>H22. 4. 1</v>
          </cell>
          <cell r="G149" t="str">
            <v>H23年度</v>
          </cell>
          <cell r="H149" t="str">
            <v>(科研)赤外レーザー分光と量子化学計算によ</v>
          </cell>
          <cell r="I149" t="str">
            <v>科学研究費補助金</v>
          </cell>
          <cell r="J149">
            <v>8160006</v>
          </cell>
          <cell r="K149" t="str">
            <v>大堀　陽子</v>
          </cell>
          <cell r="L149">
            <v>10320000</v>
          </cell>
          <cell r="M149" t="str">
            <v>研究推進課（22-）</v>
          </cell>
          <cell r="N149">
            <v>650000000</v>
          </cell>
          <cell r="O149" t="str">
            <v>（支出）科学研究費補助金</v>
          </cell>
          <cell r="P149">
            <v>1</v>
          </cell>
          <cell r="Q149" t="str">
            <v>直接経費</v>
          </cell>
          <cell r="R149">
            <v>3</v>
          </cell>
          <cell r="S149" t="str">
            <v>科研費</v>
          </cell>
          <cell r="T149">
            <v>1</v>
          </cell>
          <cell r="U149" t="str">
            <v>繰越有</v>
          </cell>
          <cell r="V149" t="str">
            <v>H23. 4. 1</v>
          </cell>
          <cell r="W149" t="str">
            <v>H24. 3.31</v>
          </cell>
          <cell r="X149">
            <v>5160054</v>
          </cell>
          <cell r="Y149" t="str">
            <v>浅見　祐也</v>
          </cell>
          <cell r="Z149">
            <v>11300000</v>
          </cell>
          <cell r="AA149" t="str">
            <v>客）客員教員等</v>
          </cell>
          <cell r="AB149" t="str">
            <v>国際総合科学部</v>
          </cell>
          <cell r="AC149" t="str">
            <v>特別研究員(DC1)</v>
          </cell>
          <cell r="AH149">
            <v>1</v>
          </cell>
          <cell r="AI149" t="str">
            <v>開始</v>
          </cell>
          <cell r="AK149" t="str">
            <v>特別研究員奨励費(DC1・三枝研究室)</v>
          </cell>
          <cell r="AL149" t="str">
            <v>H23. 4</v>
          </cell>
          <cell r="AM149" t="str">
            <v>H23. 9</v>
          </cell>
        </row>
        <row r="150">
          <cell r="A150">
            <v>1122500511</v>
          </cell>
          <cell r="B150" t="str">
            <v>（科研）深部静脈血栓症を予防するためのCPMを駆使した椅子の開発</v>
          </cell>
          <cell r="C150">
            <v>10952103</v>
          </cell>
          <cell r="D150" t="str">
            <v>研）青田　洋一（19-）</v>
          </cell>
          <cell r="E150" t="str">
            <v>H19. 4. 1</v>
          </cell>
          <cell r="G150" t="str">
            <v>H23年度</v>
          </cell>
          <cell r="H150" t="str">
            <v>（科研）深部静脈血栓症を予防するためのCP</v>
          </cell>
          <cell r="I150" t="str">
            <v>科学研究費補助金</v>
          </cell>
          <cell r="J150">
            <v>8160006</v>
          </cell>
          <cell r="K150" t="str">
            <v>大堀　陽子</v>
          </cell>
          <cell r="L150">
            <v>10320000</v>
          </cell>
          <cell r="M150" t="str">
            <v>研究推進課（22-）</v>
          </cell>
          <cell r="N150">
            <v>650000000</v>
          </cell>
          <cell r="O150" t="str">
            <v>（支出）科学研究費補助金</v>
          </cell>
          <cell r="P150">
            <v>1</v>
          </cell>
          <cell r="Q150" t="str">
            <v>直接経費</v>
          </cell>
          <cell r="R150">
            <v>3</v>
          </cell>
          <cell r="S150" t="str">
            <v>科研費</v>
          </cell>
          <cell r="T150">
            <v>1</v>
          </cell>
          <cell r="U150" t="str">
            <v>繰越有</v>
          </cell>
          <cell r="V150" t="str">
            <v>H23. 4. 1</v>
          </cell>
          <cell r="W150" t="str">
            <v>H24. 3.31</v>
          </cell>
          <cell r="X150">
            <v>1030033</v>
          </cell>
          <cell r="Y150" t="str">
            <v>青田　洋一</v>
          </cell>
          <cell r="Z150">
            <v>10950000</v>
          </cell>
          <cell r="AA150" t="str">
            <v>研）学術院（福浦）</v>
          </cell>
          <cell r="AB150" t="str">
            <v>医学部</v>
          </cell>
          <cell r="AC150" t="str">
            <v>准教授</v>
          </cell>
          <cell r="AH150">
            <v>1</v>
          </cell>
          <cell r="AI150" t="str">
            <v>開始</v>
          </cell>
          <cell r="AK150" t="str">
            <v>基盤研究(C)</v>
          </cell>
          <cell r="AL150" t="str">
            <v>H23. 4</v>
          </cell>
          <cell r="AM150" t="str">
            <v>H23. 9</v>
          </cell>
        </row>
        <row r="151">
          <cell r="A151">
            <v>1121500636</v>
          </cell>
          <cell r="B151" t="str">
            <v>(科研)高地トレーニングに関する基礎研究：低酸素環境下における高血圧動物の化学受容機構</v>
          </cell>
          <cell r="C151">
            <v>10952267</v>
          </cell>
          <cell r="D151" t="str">
            <v>研）松田　秀樹(19-)</v>
          </cell>
          <cell r="E151" t="str">
            <v>H19. 4. 1</v>
          </cell>
          <cell r="G151" t="str">
            <v>H23年度</v>
          </cell>
          <cell r="H151" t="str">
            <v>(科研)高地トレーニングに関する基礎研究：</v>
          </cell>
          <cell r="I151" t="str">
            <v>科学研究費補助金</v>
          </cell>
          <cell r="J151">
            <v>8160006</v>
          </cell>
          <cell r="K151" t="str">
            <v>大堀　陽子</v>
          </cell>
          <cell r="L151">
            <v>10320000</v>
          </cell>
          <cell r="M151" t="str">
            <v>研究推進課（22-）</v>
          </cell>
          <cell r="N151">
            <v>650000000</v>
          </cell>
          <cell r="O151" t="str">
            <v>（支出）科学研究費補助金</v>
          </cell>
          <cell r="P151">
            <v>1</v>
          </cell>
          <cell r="Q151" t="str">
            <v>直接経費</v>
          </cell>
          <cell r="R151">
            <v>3</v>
          </cell>
          <cell r="S151" t="str">
            <v>科研費</v>
          </cell>
          <cell r="T151">
            <v>1</v>
          </cell>
          <cell r="U151" t="str">
            <v>繰越有</v>
          </cell>
          <cell r="V151" t="str">
            <v>H23. 4. 1</v>
          </cell>
          <cell r="W151" t="str">
            <v>H24. 3.31</v>
          </cell>
          <cell r="X151">
            <v>1020168</v>
          </cell>
          <cell r="Y151" t="str">
            <v>松田　秀樹</v>
          </cell>
          <cell r="Z151">
            <v>10950000</v>
          </cell>
          <cell r="AA151" t="str">
            <v>研）学術院（福浦）</v>
          </cell>
          <cell r="AB151" t="str">
            <v>医学部</v>
          </cell>
          <cell r="AC151" t="str">
            <v>准教授</v>
          </cell>
          <cell r="AH151">
            <v>1</v>
          </cell>
          <cell r="AI151" t="str">
            <v>開始</v>
          </cell>
          <cell r="AK151" t="str">
            <v>基盤研究(C)　分担者（国士舘大學）</v>
          </cell>
          <cell r="AL151" t="str">
            <v>H23. 4</v>
          </cell>
          <cell r="AM151" t="str">
            <v>H23. 9</v>
          </cell>
        </row>
        <row r="152">
          <cell r="A152">
            <v>1122320148</v>
          </cell>
          <cell r="B152" t="str">
            <v>（科研）市民社会と暴力、市民社会の暴力-ドイツ・ヨーロッパの近現代史再考</v>
          </cell>
          <cell r="C152">
            <v>10901081</v>
          </cell>
          <cell r="D152" t="str">
            <v>研）山根　徹也</v>
          </cell>
          <cell r="E152" t="str">
            <v>H16. 4. 1</v>
          </cell>
          <cell r="G152" t="str">
            <v>H23年度</v>
          </cell>
          <cell r="H152" t="str">
            <v>（科研）市民社会と暴力、市民社会の暴力-</v>
          </cell>
          <cell r="I152" t="str">
            <v>科学研究費補助金</v>
          </cell>
          <cell r="J152">
            <v>8160006</v>
          </cell>
          <cell r="K152" t="str">
            <v>大堀　陽子</v>
          </cell>
          <cell r="L152">
            <v>10320000</v>
          </cell>
          <cell r="M152" t="str">
            <v>研究推進課（22-）</v>
          </cell>
          <cell r="N152">
            <v>650000000</v>
          </cell>
          <cell r="O152" t="str">
            <v>（支出）科学研究費補助金</v>
          </cell>
          <cell r="P152">
            <v>1</v>
          </cell>
          <cell r="Q152" t="str">
            <v>直接経費</v>
          </cell>
          <cell r="R152">
            <v>3</v>
          </cell>
          <cell r="S152" t="str">
            <v>科研費</v>
          </cell>
          <cell r="T152">
            <v>1</v>
          </cell>
          <cell r="U152" t="str">
            <v>繰越有</v>
          </cell>
          <cell r="V152" t="str">
            <v>H23. 4. 1</v>
          </cell>
          <cell r="W152" t="str">
            <v>H24. 3.31</v>
          </cell>
          <cell r="X152">
            <v>990021</v>
          </cell>
          <cell r="Y152" t="str">
            <v>山根　徹也</v>
          </cell>
          <cell r="Z152">
            <v>10900000</v>
          </cell>
          <cell r="AA152" t="str">
            <v>研）学術院</v>
          </cell>
          <cell r="AB152" t="str">
            <v>国際総合科学部</v>
          </cell>
          <cell r="AC152" t="str">
            <v>准教授</v>
          </cell>
          <cell r="AH152">
            <v>1</v>
          </cell>
          <cell r="AI152" t="str">
            <v>開始</v>
          </cell>
          <cell r="AK152" t="str">
            <v>基盤研究(B)　分担者（共立女子大学）</v>
          </cell>
          <cell r="AL152" t="str">
            <v>H23. 4</v>
          </cell>
          <cell r="AM152" t="str">
            <v>H23. 9</v>
          </cell>
        </row>
        <row r="153">
          <cell r="A153">
            <v>1123592302</v>
          </cell>
          <cell r="B153" t="str">
            <v>(科基)麻酔科専門医養成におけるモデルシミュレーショントレーニングプログラムの開発と検討</v>
          </cell>
          <cell r="C153">
            <v>10952394</v>
          </cell>
          <cell r="D153" t="str">
            <v>研）中村　京太（22-）</v>
          </cell>
          <cell r="E153" t="str">
            <v>H22. 4. 1</v>
          </cell>
          <cell r="G153" t="str">
            <v>H23年度</v>
          </cell>
          <cell r="H153" t="str">
            <v>(科基)麻酔科専門医養成におけるモデルシミ</v>
          </cell>
          <cell r="I153" t="str">
            <v>科研費(基金分)</v>
          </cell>
          <cell r="J153">
            <v>8160006</v>
          </cell>
          <cell r="K153" t="str">
            <v>大堀　陽子</v>
          </cell>
          <cell r="L153">
            <v>10320000</v>
          </cell>
          <cell r="M153" t="str">
            <v>研究推進課（22-）</v>
          </cell>
          <cell r="N153">
            <v>652000000</v>
          </cell>
          <cell r="O153" t="str">
            <v>（支出）学術研究助成基金助成金(科基)</v>
          </cell>
          <cell r="P153">
            <v>1</v>
          </cell>
          <cell r="Q153" t="str">
            <v>直接経費</v>
          </cell>
          <cell r="R153">
            <v>3</v>
          </cell>
          <cell r="S153" t="str">
            <v>科研費</v>
          </cell>
          <cell r="T153">
            <v>1</v>
          </cell>
          <cell r="U153" t="str">
            <v>繰越有</v>
          </cell>
          <cell r="V153" t="str">
            <v>H23. 4.28</v>
          </cell>
          <cell r="W153" t="str">
            <v>H26. 3.31</v>
          </cell>
          <cell r="X153">
            <v>1060581</v>
          </cell>
          <cell r="Y153" t="str">
            <v>中村　京太</v>
          </cell>
          <cell r="Z153">
            <v>10950000</v>
          </cell>
          <cell r="AA153" t="str">
            <v>研）学術院（福浦）</v>
          </cell>
          <cell r="AB153" t="str">
            <v>医学部</v>
          </cell>
          <cell r="AC153" t="str">
            <v>准教授</v>
          </cell>
          <cell r="AH153">
            <v>1</v>
          </cell>
          <cell r="AI153" t="str">
            <v>開始</v>
          </cell>
          <cell r="AK153" t="str">
            <v>基盤研究(C)(基金)</v>
          </cell>
          <cell r="AL153" t="str">
            <v>H23. 4</v>
          </cell>
          <cell r="AM153" t="str">
            <v>H23. 9</v>
          </cell>
        </row>
        <row r="154">
          <cell r="A154">
            <v>1122530069</v>
          </cell>
          <cell r="B154" t="str">
            <v>（科研）裁判員裁判における法医学証拠の提示方法と事実認定の適正化に関する研究</v>
          </cell>
          <cell r="C154">
            <v>10952257</v>
          </cell>
          <cell r="D154" t="str">
            <v>研）藤原　敏(19-)</v>
          </cell>
          <cell r="E154" t="str">
            <v>H19. 4. 1</v>
          </cell>
          <cell r="G154" t="str">
            <v>H23年度</v>
          </cell>
          <cell r="H154" t="str">
            <v>（科研）裁判員裁判における法医学証拠の提</v>
          </cell>
          <cell r="I154" t="str">
            <v>基盤研究(C)</v>
          </cell>
          <cell r="J154">
            <v>8160006</v>
          </cell>
          <cell r="K154" t="str">
            <v>大堀　陽子</v>
          </cell>
          <cell r="L154">
            <v>10320000</v>
          </cell>
          <cell r="M154" t="str">
            <v>研究推進課（22-）</v>
          </cell>
          <cell r="N154">
            <v>650000000</v>
          </cell>
          <cell r="O154" t="str">
            <v>（支出）科学研究費補助金</v>
          </cell>
          <cell r="P154">
            <v>1</v>
          </cell>
          <cell r="Q154" t="str">
            <v>直接経費</v>
          </cell>
          <cell r="R154">
            <v>3</v>
          </cell>
          <cell r="S154" t="str">
            <v>科研費</v>
          </cell>
          <cell r="T154">
            <v>1</v>
          </cell>
          <cell r="U154" t="str">
            <v>繰越有</v>
          </cell>
          <cell r="V154" t="str">
            <v>H23. 4. 1</v>
          </cell>
          <cell r="W154" t="str">
            <v>H24. 3.31</v>
          </cell>
          <cell r="X154">
            <v>1050509</v>
          </cell>
          <cell r="Y154" t="str">
            <v>南部　さおり</v>
          </cell>
          <cell r="Z154">
            <v>10950000</v>
          </cell>
          <cell r="AA154" t="str">
            <v>研）学術院（福浦）</v>
          </cell>
          <cell r="AB154" t="str">
            <v>医学部</v>
          </cell>
          <cell r="AC154" t="str">
            <v>助教</v>
          </cell>
          <cell r="AH154">
            <v>1</v>
          </cell>
          <cell r="AI154" t="str">
            <v>開始</v>
          </cell>
          <cell r="AK154" t="str">
            <v>基盤研究(C)</v>
          </cell>
          <cell r="AL154" t="str">
            <v>H23. 4</v>
          </cell>
          <cell r="AM154" t="str">
            <v>H23. 9</v>
          </cell>
        </row>
        <row r="155">
          <cell r="A155">
            <v>1121246092</v>
          </cell>
          <cell r="B155" t="str">
            <v>(科研)歴史まちづくり法と景観法の計画論的統合に関する研究</v>
          </cell>
          <cell r="C155">
            <v>10901226</v>
          </cell>
          <cell r="D155" t="str">
            <v>研）鈴木　伸治</v>
          </cell>
          <cell r="E155" t="str">
            <v>H18. 4. 1</v>
          </cell>
          <cell r="G155" t="str">
            <v>H23年度</v>
          </cell>
          <cell r="H155" t="str">
            <v>(科研)歴史まちづくり法と景観法の計画論的</v>
          </cell>
          <cell r="I155" t="str">
            <v>科学研究費補助金</v>
          </cell>
          <cell r="J155">
            <v>8160006</v>
          </cell>
          <cell r="K155" t="str">
            <v>大堀　陽子</v>
          </cell>
          <cell r="L155">
            <v>10320000</v>
          </cell>
          <cell r="M155" t="str">
            <v>研究推進課（22-）</v>
          </cell>
          <cell r="N155">
            <v>650000000</v>
          </cell>
          <cell r="O155" t="str">
            <v>（支出）科学研究費補助金</v>
          </cell>
          <cell r="P155">
            <v>1</v>
          </cell>
          <cell r="Q155" t="str">
            <v>直接経費</v>
          </cell>
          <cell r="R155">
            <v>3</v>
          </cell>
          <cell r="S155" t="str">
            <v>科研費</v>
          </cell>
          <cell r="T155">
            <v>1</v>
          </cell>
          <cell r="U155" t="str">
            <v>繰越有</v>
          </cell>
          <cell r="V155" t="str">
            <v>H23. 4. 1</v>
          </cell>
          <cell r="W155" t="str">
            <v>H24. 3.31</v>
          </cell>
          <cell r="X155">
            <v>1060504</v>
          </cell>
          <cell r="Y155" t="str">
            <v>鈴木　伸治</v>
          </cell>
          <cell r="Z155">
            <v>10900000</v>
          </cell>
          <cell r="AA155" t="str">
            <v>研）学術院</v>
          </cell>
          <cell r="AB155" t="str">
            <v>国際総合科学部</v>
          </cell>
          <cell r="AC155" t="str">
            <v>教授</v>
          </cell>
          <cell r="AH155">
            <v>1</v>
          </cell>
          <cell r="AI155" t="str">
            <v>開始</v>
          </cell>
          <cell r="AK155" t="str">
            <v>基盤研究(A)　分担者(東京大学）</v>
          </cell>
          <cell r="AL155" t="str">
            <v>H23. 4</v>
          </cell>
          <cell r="AM155" t="str">
            <v>H23. 9</v>
          </cell>
        </row>
        <row r="156">
          <cell r="A156">
            <v>1121592202</v>
          </cell>
          <cell r="B156" t="str">
            <v>（科研）高血圧モデル動物の特殊臓性知覚系に関する分子組織学的研究</v>
          </cell>
          <cell r="C156">
            <v>10952267</v>
          </cell>
          <cell r="D156" t="str">
            <v>研）松田　秀樹(19-)</v>
          </cell>
          <cell r="E156" t="str">
            <v>H19. 4. 1</v>
          </cell>
          <cell r="G156" t="str">
            <v>H23年度</v>
          </cell>
          <cell r="H156" t="str">
            <v>（科研）高血圧モデル動物の特殊臓性知覚系</v>
          </cell>
          <cell r="I156" t="str">
            <v>科学研究費補助金</v>
          </cell>
          <cell r="J156">
            <v>8160006</v>
          </cell>
          <cell r="K156" t="str">
            <v>大堀　陽子</v>
          </cell>
          <cell r="L156">
            <v>10320000</v>
          </cell>
          <cell r="M156" t="str">
            <v>研究推進課（22-）</v>
          </cell>
          <cell r="N156">
            <v>650000000</v>
          </cell>
          <cell r="O156" t="str">
            <v>（支出）科学研究費補助金</v>
          </cell>
          <cell r="P156">
            <v>1</v>
          </cell>
          <cell r="Q156" t="str">
            <v>直接経費</v>
          </cell>
          <cell r="R156">
            <v>3</v>
          </cell>
          <cell r="S156" t="str">
            <v>科研費</v>
          </cell>
          <cell r="T156">
            <v>1</v>
          </cell>
          <cell r="U156" t="str">
            <v>繰越有</v>
          </cell>
          <cell r="V156" t="str">
            <v>H23. 4. 1</v>
          </cell>
          <cell r="W156" t="str">
            <v>H24. 3.31</v>
          </cell>
          <cell r="X156">
            <v>1020168</v>
          </cell>
          <cell r="Y156" t="str">
            <v>松田　秀樹</v>
          </cell>
          <cell r="Z156">
            <v>10950000</v>
          </cell>
          <cell r="AA156" t="str">
            <v>研）学術院（福浦）</v>
          </cell>
          <cell r="AB156" t="str">
            <v>医学部</v>
          </cell>
          <cell r="AC156" t="str">
            <v>准教授</v>
          </cell>
          <cell r="AH156">
            <v>1</v>
          </cell>
          <cell r="AI156" t="str">
            <v>開始</v>
          </cell>
          <cell r="AK156" t="str">
            <v>基盤研究(C)</v>
          </cell>
          <cell r="AL156" t="str">
            <v>H23. 4</v>
          </cell>
          <cell r="AM156" t="str">
            <v>H23. 9</v>
          </cell>
        </row>
        <row r="157">
          <cell r="A157">
            <v>1121530538</v>
          </cell>
          <cell r="B157" t="str">
            <v>（科研）日本式バースセンターに関するシステム開発研究－病院内潜在助産師の人的活用</v>
          </cell>
          <cell r="C157">
            <v>10953014</v>
          </cell>
          <cell r="D157" t="str">
            <v>研）坂梨　薫(19-)</v>
          </cell>
          <cell r="E157" t="str">
            <v>H19. 4. 1</v>
          </cell>
          <cell r="G157" t="str">
            <v>H23年度</v>
          </cell>
          <cell r="H157" t="str">
            <v>（科研）日本式バースセンターに関するシス</v>
          </cell>
          <cell r="I157" t="str">
            <v>科学研究費補助金</v>
          </cell>
          <cell r="J157">
            <v>8160006</v>
          </cell>
          <cell r="K157" t="str">
            <v>大堀　陽子</v>
          </cell>
          <cell r="L157">
            <v>10320000</v>
          </cell>
          <cell r="M157" t="str">
            <v>研究推進課（22-）</v>
          </cell>
          <cell r="N157">
            <v>650000000</v>
          </cell>
          <cell r="O157" t="str">
            <v>（支出）科学研究費補助金</v>
          </cell>
          <cell r="P157">
            <v>1</v>
          </cell>
          <cell r="Q157" t="str">
            <v>直接経費</v>
          </cell>
          <cell r="R157">
            <v>3</v>
          </cell>
          <cell r="S157" t="str">
            <v>科研費</v>
          </cell>
          <cell r="T157">
            <v>1</v>
          </cell>
          <cell r="U157" t="str">
            <v>繰越有</v>
          </cell>
          <cell r="V157" t="str">
            <v>H23. 4. 1</v>
          </cell>
          <cell r="W157" t="str">
            <v>H24. 3.31</v>
          </cell>
          <cell r="X157">
            <v>1060533</v>
          </cell>
          <cell r="Y157" t="str">
            <v>勝川　由美</v>
          </cell>
          <cell r="Z157">
            <v>10950000</v>
          </cell>
          <cell r="AA157" t="str">
            <v>研）学術院（福浦）</v>
          </cell>
          <cell r="AB157" t="str">
            <v>医学部</v>
          </cell>
          <cell r="AC157" t="str">
            <v>助教</v>
          </cell>
          <cell r="AH157">
            <v>1</v>
          </cell>
          <cell r="AI157" t="str">
            <v>開始</v>
          </cell>
          <cell r="AK157" t="str">
            <v>基盤研究(C)</v>
          </cell>
          <cell r="AL157" t="str">
            <v>H23. 4</v>
          </cell>
          <cell r="AM157" t="str">
            <v>H23. 9</v>
          </cell>
        </row>
        <row r="158">
          <cell r="A158">
            <v>1123570144</v>
          </cell>
          <cell r="B158" t="str">
            <v>(科基)ヒト基本転写因子TFIIEのNMR法による全長構造の解明</v>
          </cell>
          <cell r="C158">
            <v>11302007</v>
          </cell>
          <cell r="D158" t="str">
            <v>客）奥田　昌彦（19-）</v>
          </cell>
          <cell r="E158" t="str">
            <v>H19. 4. 1</v>
          </cell>
          <cell r="G158" t="str">
            <v>H23年度</v>
          </cell>
          <cell r="H158" t="str">
            <v>(科基)ヒト基本転写因子TFIIEのNMR法による</v>
          </cell>
          <cell r="I158" t="str">
            <v>科研費(基金分)</v>
          </cell>
          <cell r="J158">
            <v>8160006</v>
          </cell>
          <cell r="K158" t="str">
            <v>大堀　陽子</v>
          </cell>
          <cell r="L158">
            <v>10320000</v>
          </cell>
          <cell r="M158" t="str">
            <v>研究推進課（22-）</v>
          </cell>
          <cell r="N158">
            <v>652000000</v>
          </cell>
          <cell r="O158" t="str">
            <v>（支出）学術研究助成基金助成金(科基)</v>
          </cell>
          <cell r="P158">
            <v>1</v>
          </cell>
          <cell r="Q158" t="str">
            <v>直接経費</v>
          </cell>
          <cell r="R158">
            <v>3</v>
          </cell>
          <cell r="S158" t="str">
            <v>科研費</v>
          </cell>
          <cell r="T158">
            <v>1</v>
          </cell>
          <cell r="U158" t="str">
            <v>繰越有</v>
          </cell>
          <cell r="V158" t="str">
            <v>H23. 4.28</v>
          </cell>
          <cell r="W158" t="str">
            <v>H26. 3.31</v>
          </cell>
          <cell r="X158">
            <v>7160286</v>
          </cell>
          <cell r="Y158" t="str">
            <v>奥田　昌彦</v>
          </cell>
          <cell r="Z158">
            <v>11300000</v>
          </cell>
          <cell r="AA158" t="str">
            <v>客）客員教員等</v>
          </cell>
          <cell r="AB158" t="str">
            <v>生命ナノシステム科学研究科</v>
          </cell>
          <cell r="AC158" t="str">
            <v>客員研究員</v>
          </cell>
          <cell r="AH158">
            <v>1</v>
          </cell>
          <cell r="AI158" t="str">
            <v>開始</v>
          </cell>
          <cell r="AK158" t="str">
            <v>基盤研究(C)(基金)</v>
          </cell>
          <cell r="AL158" t="str">
            <v>H23. 4</v>
          </cell>
          <cell r="AM158" t="str">
            <v>H23. 9</v>
          </cell>
        </row>
        <row r="159">
          <cell r="A159">
            <v>1123591721</v>
          </cell>
          <cell r="B159" t="str">
            <v>(科基)病院内の自殺事故の予防プログラムの開発研究</v>
          </cell>
          <cell r="C159">
            <v>10952158</v>
          </cell>
          <cell r="D159" t="str">
            <v>研）河西　千秋（19-）</v>
          </cell>
          <cell r="E159" t="str">
            <v>H19. 4. 1</v>
          </cell>
          <cell r="G159" t="str">
            <v>H23年度</v>
          </cell>
          <cell r="H159" t="str">
            <v>(科基)病院内の自殺事故の予防プログラムの</v>
          </cell>
          <cell r="I159" t="str">
            <v>科研費(基金分)</v>
          </cell>
          <cell r="J159">
            <v>8160006</v>
          </cell>
          <cell r="K159" t="str">
            <v>大堀　陽子</v>
          </cell>
          <cell r="L159">
            <v>10320000</v>
          </cell>
          <cell r="M159" t="str">
            <v>研究推進課（22-）</v>
          </cell>
          <cell r="N159">
            <v>652000000</v>
          </cell>
          <cell r="O159" t="str">
            <v>（支出）学術研究助成基金助成金(科基)</v>
          </cell>
          <cell r="P159">
            <v>1</v>
          </cell>
          <cell r="Q159" t="str">
            <v>直接経費</v>
          </cell>
          <cell r="R159">
            <v>3</v>
          </cell>
          <cell r="S159" t="str">
            <v>科研費</v>
          </cell>
          <cell r="T159">
            <v>1</v>
          </cell>
          <cell r="U159" t="str">
            <v>繰越有</v>
          </cell>
          <cell r="V159" t="str">
            <v>H23. 4.28</v>
          </cell>
          <cell r="W159" t="str">
            <v>H26. 3.31</v>
          </cell>
          <cell r="X159">
            <v>990048</v>
          </cell>
          <cell r="Y159" t="str">
            <v>河西　千秋</v>
          </cell>
          <cell r="Z159">
            <v>10950000</v>
          </cell>
          <cell r="AA159" t="str">
            <v>研）学術院（福浦）</v>
          </cell>
          <cell r="AB159" t="str">
            <v>医学部</v>
          </cell>
          <cell r="AC159" t="str">
            <v>准教授</v>
          </cell>
          <cell r="AH159">
            <v>1</v>
          </cell>
          <cell r="AI159" t="str">
            <v>開始</v>
          </cell>
          <cell r="AK159" t="str">
            <v>基盤研究(C)(基金)</v>
          </cell>
          <cell r="AL159" t="str">
            <v>H23. 4</v>
          </cell>
          <cell r="AM159" t="str">
            <v>H23. 9</v>
          </cell>
        </row>
        <row r="160">
          <cell r="A160">
            <v>1123592304</v>
          </cell>
          <cell r="B160" t="str">
            <v>(科基)肺高血圧症におけるリアルタイムなカルシウム感受性測定による血管収縮機構の解明</v>
          </cell>
          <cell r="C160">
            <v>10952413</v>
          </cell>
          <cell r="D160" t="str">
            <v>研）川上　裕理（23-）</v>
          </cell>
          <cell r="E160" t="str">
            <v>H23. 4. 1</v>
          </cell>
          <cell r="G160" t="str">
            <v>H23年度</v>
          </cell>
          <cell r="H160" t="str">
            <v>(科基)肺高血圧症におけるリアルタイムなカ</v>
          </cell>
          <cell r="I160" t="str">
            <v>科研費(基金分)</v>
          </cell>
          <cell r="J160">
            <v>8160006</v>
          </cell>
          <cell r="K160" t="str">
            <v>大堀　陽子</v>
          </cell>
          <cell r="L160">
            <v>10320000</v>
          </cell>
          <cell r="M160" t="str">
            <v>研究推進課（22-）</v>
          </cell>
          <cell r="N160">
            <v>652000000</v>
          </cell>
          <cell r="O160" t="str">
            <v>（支出）学術研究助成基金助成金(科基)</v>
          </cell>
          <cell r="P160">
            <v>1</v>
          </cell>
          <cell r="Q160" t="str">
            <v>直接経費</v>
          </cell>
          <cell r="R160">
            <v>3</v>
          </cell>
          <cell r="S160" t="str">
            <v>科研費</v>
          </cell>
          <cell r="T160">
            <v>1</v>
          </cell>
          <cell r="U160" t="str">
            <v>繰越有</v>
          </cell>
          <cell r="V160" t="str">
            <v>H23. 4.28</v>
          </cell>
          <cell r="W160" t="str">
            <v>H26. 3.31</v>
          </cell>
          <cell r="X160">
            <v>1060521</v>
          </cell>
          <cell r="Y160" t="str">
            <v>水野　祐介</v>
          </cell>
          <cell r="Z160">
            <v>10950000</v>
          </cell>
          <cell r="AA160" t="str">
            <v>研）学術院（福浦）</v>
          </cell>
          <cell r="AB160" t="str">
            <v>医学部</v>
          </cell>
          <cell r="AC160" t="str">
            <v>助教</v>
          </cell>
          <cell r="AH160">
            <v>1</v>
          </cell>
          <cell r="AI160" t="str">
            <v>開始</v>
          </cell>
          <cell r="AK160" t="str">
            <v>基盤研究(C)(基金)</v>
          </cell>
          <cell r="AL160" t="str">
            <v>H23. 4</v>
          </cell>
          <cell r="AM160" t="str">
            <v>H23. 9</v>
          </cell>
        </row>
        <row r="161">
          <cell r="A161">
            <v>1121651014</v>
          </cell>
          <cell r="B161" t="str">
            <v>(科研)漁業権放棄にみる開発と資源・環境保護の選択の効率性、および公平性の法経済学的分析</v>
          </cell>
          <cell r="C161">
            <v>10901016</v>
          </cell>
          <cell r="D161" t="str">
            <v>研）大澤　正俊</v>
          </cell>
          <cell r="E161" t="str">
            <v>H16. 4. 1</v>
          </cell>
          <cell r="G161" t="str">
            <v>H23年度</v>
          </cell>
          <cell r="H161" t="str">
            <v>(科研)漁業権放棄にみる開発と資源・環境保</v>
          </cell>
          <cell r="I161" t="str">
            <v>科学研究費補助金</v>
          </cell>
          <cell r="J161">
            <v>8160006</v>
          </cell>
          <cell r="K161" t="str">
            <v>大堀　陽子</v>
          </cell>
          <cell r="L161">
            <v>10320000</v>
          </cell>
          <cell r="M161" t="str">
            <v>研究推進課（22-）</v>
          </cell>
          <cell r="N161">
            <v>650000000</v>
          </cell>
          <cell r="O161" t="str">
            <v>（支出）科学研究費補助金</v>
          </cell>
          <cell r="P161">
            <v>1</v>
          </cell>
          <cell r="Q161" t="str">
            <v>直接経費</v>
          </cell>
          <cell r="R161">
            <v>3</v>
          </cell>
          <cell r="S161" t="str">
            <v>科研費</v>
          </cell>
          <cell r="T161">
            <v>1</v>
          </cell>
          <cell r="U161" t="str">
            <v>繰越有</v>
          </cell>
          <cell r="V161" t="str">
            <v>H23. 4. 1</v>
          </cell>
          <cell r="W161" t="str">
            <v>H24. 3.31</v>
          </cell>
          <cell r="X161">
            <v>980051</v>
          </cell>
          <cell r="Y161" t="str">
            <v>大沢　正俊</v>
          </cell>
          <cell r="Z161">
            <v>10900000</v>
          </cell>
          <cell r="AA161" t="str">
            <v>研）学術院</v>
          </cell>
          <cell r="AB161" t="str">
            <v>国際総合科学部(八景）</v>
          </cell>
          <cell r="AC161" t="str">
            <v>准教授</v>
          </cell>
          <cell r="AH161">
            <v>1</v>
          </cell>
          <cell r="AI161" t="str">
            <v>開始</v>
          </cell>
          <cell r="AK161" t="str">
            <v>挑戦的萌芽研究</v>
          </cell>
          <cell r="AL161" t="str">
            <v>H23. 4</v>
          </cell>
          <cell r="AM161" t="str">
            <v>H23. 9</v>
          </cell>
        </row>
        <row r="162">
          <cell r="A162">
            <v>1121300171</v>
          </cell>
          <cell r="B162" t="str">
            <v>（科研）細胞内シグナル伝達解析を活用した軟骨再生を促進する超音波刺激条件の特定に関する研究</v>
          </cell>
          <cell r="C162">
            <v>11001041</v>
          </cell>
          <cell r="D162" t="str">
            <v>病附）青田　洋一</v>
          </cell>
          <cell r="E162" t="str">
            <v>H16. 4. 1</v>
          </cell>
          <cell r="G162" t="str">
            <v>H23年度</v>
          </cell>
          <cell r="H162" t="str">
            <v>（科研）細胞内シグナル伝達解析を活用した</v>
          </cell>
          <cell r="I162" t="str">
            <v>科学研究費補助金</v>
          </cell>
          <cell r="J162">
            <v>8160006</v>
          </cell>
          <cell r="K162" t="str">
            <v>大堀　陽子</v>
          </cell>
          <cell r="L162">
            <v>10320000</v>
          </cell>
          <cell r="M162" t="str">
            <v>研究推進課（22-）</v>
          </cell>
          <cell r="N162">
            <v>650000000</v>
          </cell>
          <cell r="O162" t="str">
            <v>（支出）科学研究費補助金</v>
          </cell>
          <cell r="P162">
            <v>1</v>
          </cell>
          <cell r="Q162" t="str">
            <v>直接経費</v>
          </cell>
          <cell r="R162">
            <v>3</v>
          </cell>
          <cell r="S162" t="str">
            <v>科研費</v>
          </cell>
          <cell r="T162">
            <v>1</v>
          </cell>
          <cell r="U162" t="str">
            <v>繰越有</v>
          </cell>
          <cell r="V162" t="str">
            <v>H23. 4. 1</v>
          </cell>
          <cell r="W162" t="str">
            <v>H24. 3.31</v>
          </cell>
          <cell r="X162">
            <v>1080525</v>
          </cell>
          <cell r="Y162" t="str">
            <v>熊谷　研</v>
          </cell>
          <cell r="Z162">
            <v>10950000</v>
          </cell>
          <cell r="AA162" t="str">
            <v>研）学術院（福浦）</v>
          </cell>
          <cell r="AB162" t="str">
            <v>医学部</v>
          </cell>
          <cell r="AC162" t="str">
            <v>助教</v>
          </cell>
          <cell r="AH162">
            <v>1</v>
          </cell>
          <cell r="AI162" t="str">
            <v>開始</v>
          </cell>
          <cell r="AK162" t="str">
            <v>基盤研究(B)　分担者（神奈川歯科大学）</v>
          </cell>
          <cell r="AL162" t="str">
            <v>H23. 4</v>
          </cell>
          <cell r="AM162" t="str">
            <v>H23. 9</v>
          </cell>
        </row>
        <row r="163">
          <cell r="A163">
            <v>1020227009</v>
          </cell>
          <cell r="B163" t="str">
            <v>（科研）天然変性タンパク質の動的構造と機能制御機構の解明</v>
          </cell>
          <cell r="C163">
            <v>10901156</v>
          </cell>
          <cell r="D163" t="str">
            <v>研）長土居　有隆</v>
          </cell>
          <cell r="E163" t="str">
            <v>H16. 4. 1</v>
          </cell>
          <cell r="G163" t="str">
            <v>H23年度</v>
          </cell>
          <cell r="H163" t="str">
            <v>（科研）天然変性タンパク質の動的構造と機</v>
          </cell>
          <cell r="I163" t="str">
            <v>科学研究費補助金</v>
          </cell>
          <cell r="J163">
            <v>8160006</v>
          </cell>
          <cell r="K163" t="str">
            <v>大堀　陽子</v>
          </cell>
          <cell r="L163">
            <v>10320000</v>
          </cell>
          <cell r="M163" t="str">
            <v>研究推進課（22-）</v>
          </cell>
          <cell r="N163">
            <v>650000000</v>
          </cell>
          <cell r="O163" t="str">
            <v>（支出）科学研究費補助金</v>
          </cell>
          <cell r="P163">
            <v>1</v>
          </cell>
          <cell r="Q163" t="str">
            <v>直接経費</v>
          </cell>
          <cell r="R163">
            <v>3</v>
          </cell>
          <cell r="S163" t="str">
            <v>科研費</v>
          </cell>
          <cell r="T163">
            <v>1</v>
          </cell>
          <cell r="U163" t="str">
            <v>繰越有</v>
          </cell>
          <cell r="V163" t="str">
            <v>H22. 4. 1</v>
          </cell>
          <cell r="W163" t="str">
            <v>H24. 3.31</v>
          </cell>
          <cell r="X163">
            <v>890040</v>
          </cell>
          <cell r="Y163" t="str">
            <v>西村　善文</v>
          </cell>
          <cell r="Z163">
            <v>10900000</v>
          </cell>
          <cell r="AA163" t="str">
            <v>研）学術院</v>
          </cell>
          <cell r="AB163" t="str">
            <v>生命ナノシステム科学研究科</v>
          </cell>
          <cell r="AC163" t="str">
            <v>教授</v>
          </cell>
          <cell r="AH163">
            <v>1</v>
          </cell>
          <cell r="AI163" t="str">
            <v>開始</v>
          </cell>
          <cell r="AK163" t="str">
            <v>基盤研究（S)繰越分</v>
          </cell>
          <cell r="AL163" t="str">
            <v>H23. 4</v>
          </cell>
          <cell r="AM163" t="str">
            <v>H23. 9</v>
          </cell>
        </row>
        <row r="164">
          <cell r="A164">
            <v>1123593246</v>
          </cell>
          <cell r="B164" t="str">
            <v>(科基)開頭腫瘍摘出術患者におけるQOL向上のための支援プログラムの開発</v>
          </cell>
          <cell r="C164">
            <v>10953012</v>
          </cell>
          <cell r="D164" t="str">
            <v>研）五木田　和枝(19-)</v>
          </cell>
          <cell r="E164" t="str">
            <v>H19. 4. 1</v>
          </cell>
          <cell r="G164" t="str">
            <v>H23年度</v>
          </cell>
          <cell r="H164" t="str">
            <v>(科基)開頭腫瘍摘出術患者におけるQOL向上</v>
          </cell>
          <cell r="I164" t="str">
            <v>科研費(基金分)</v>
          </cell>
          <cell r="J164">
            <v>8160006</v>
          </cell>
          <cell r="K164" t="str">
            <v>大堀　陽子</v>
          </cell>
          <cell r="L164">
            <v>10320000</v>
          </cell>
          <cell r="M164" t="str">
            <v>研究推進課（22-）</v>
          </cell>
          <cell r="N164">
            <v>652000000</v>
          </cell>
          <cell r="O164" t="str">
            <v>（支出）学術研究助成基金助成金(科基)</v>
          </cell>
          <cell r="P164">
            <v>1</v>
          </cell>
          <cell r="Q164" t="str">
            <v>直接経費</v>
          </cell>
          <cell r="R164">
            <v>3</v>
          </cell>
          <cell r="S164" t="str">
            <v>科研費</v>
          </cell>
          <cell r="T164">
            <v>1</v>
          </cell>
          <cell r="U164" t="str">
            <v>繰越有</v>
          </cell>
          <cell r="V164" t="str">
            <v>H23. 4.28</v>
          </cell>
          <cell r="W164" t="str">
            <v>H26. 3.31</v>
          </cell>
          <cell r="X164">
            <v>781454</v>
          </cell>
          <cell r="Y164" t="str">
            <v>五木田　和枝</v>
          </cell>
          <cell r="Z164">
            <v>10950000</v>
          </cell>
          <cell r="AA164" t="str">
            <v>研）学術院（福浦）</v>
          </cell>
          <cell r="AB164" t="str">
            <v>医学部</v>
          </cell>
          <cell r="AC164" t="str">
            <v>准教授</v>
          </cell>
          <cell r="AH164">
            <v>1</v>
          </cell>
          <cell r="AI164" t="str">
            <v>開始</v>
          </cell>
          <cell r="AK164" t="str">
            <v>基盤研究(C)(基金)</v>
          </cell>
          <cell r="AL164" t="str">
            <v>H23. 4</v>
          </cell>
          <cell r="AM164" t="str">
            <v>H23. 9</v>
          </cell>
        </row>
        <row r="165">
          <cell r="A165">
            <v>1122610012</v>
          </cell>
          <cell r="B165" t="str">
            <v>(科研)出産の高齢化に伴う親子支援モデルの検討</v>
          </cell>
          <cell r="C165">
            <v>10953047</v>
          </cell>
          <cell r="D165" t="str">
            <v>研）小林　美咲（21-）</v>
          </cell>
          <cell r="E165" t="str">
            <v>H21. 4. 1</v>
          </cell>
          <cell r="G165" t="str">
            <v>H23年度</v>
          </cell>
          <cell r="H165" t="str">
            <v>(科研)出産の高齢化に伴う親子支援モデルの</v>
          </cell>
          <cell r="I165" t="str">
            <v>科学研究費補助金</v>
          </cell>
          <cell r="J165">
            <v>8160006</v>
          </cell>
          <cell r="K165" t="str">
            <v>大堀　陽子</v>
          </cell>
          <cell r="L165">
            <v>10320000</v>
          </cell>
          <cell r="M165" t="str">
            <v>研究推進課（22-）</v>
          </cell>
          <cell r="N165">
            <v>650000000</v>
          </cell>
          <cell r="O165" t="str">
            <v>（支出）科学研究費補助金</v>
          </cell>
          <cell r="P165">
            <v>1</v>
          </cell>
          <cell r="Q165" t="str">
            <v>直接経費</v>
          </cell>
          <cell r="R165">
            <v>3</v>
          </cell>
          <cell r="S165" t="str">
            <v>科研費</v>
          </cell>
          <cell r="T165">
            <v>1</v>
          </cell>
          <cell r="U165" t="str">
            <v>繰越有</v>
          </cell>
          <cell r="V165" t="str">
            <v>H23. 4. 1</v>
          </cell>
          <cell r="W165" t="str">
            <v>H24. 3.31</v>
          </cell>
          <cell r="X165">
            <v>1090524</v>
          </cell>
          <cell r="Y165" t="str">
            <v>臼井　雅美</v>
          </cell>
          <cell r="Z165">
            <v>10950000</v>
          </cell>
          <cell r="AA165" t="str">
            <v>研）学術院（福浦）</v>
          </cell>
          <cell r="AB165" t="str">
            <v>医学部</v>
          </cell>
          <cell r="AC165" t="str">
            <v>准教授</v>
          </cell>
          <cell r="AH165">
            <v>1</v>
          </cell>
          <cell r="AI165" t="str">
            <v>開始</v>
          </cell>
          <cell r="AK165" t="str">
            <v>基盤研究(C)</v>
          </cell>
          <cell r="AL165" t="str">
            <v>H23. 4</v>
          </cell>
          <cell r="AM165" t="str">
            <v>H23. 9</v>
          </cell>
        </row>
        <row r="166">
          <cell r="A166">
            <v>1123790801</v>
          </cell>
          <cell r="B166" t="str">
            <v>(科基)新たなC型肝炎治療効果予測因子としてのインターフェロンラムダ受容体発現の解析</v>
          </cell>
          <cell r="C166">
            <v>11005242</v>
          </cell>
          <cell r="D166" t="str">
            <v>病）野崎　昭人（20-）</v>
          </cell>
          <cell r="E166" t="str">
            <v>H20. 4. 1</v>
          </cell>
          <cell r="G166" t="str">
            <v>H23年度</v>
          </cell>
          <cell r="H166" t="str">
            <v>(科基)新たなC型肝炎治療効果予測因子とし</v>
          </cell>
          <cell r="I166" t="str">
            <v>科研費(基金分)</v>
          </cell>
          <cell r="J166">
            <v>8160006</v>
          </cell>
          <cell r="K166" t="str">
            <v>大堀　陽子</v>
          </cell>
          <cell r="L166">
            <v>10320000</v>
          </cell>
          <cell r="M166" t="str">
            <v>研究推進課（22-）</v>
          </cell>
          <cell r="N166">
            <v>652000000</v>
          </cell>
          <cell r="O166" t="str">
            <v>（支出）学術研究助成基金助成金(科基)</v>
          </cell>
          <cell r="P166">
            <v>1</v>
          </cell>
          <cell r="Q166" t="str">
            <v>直接経費</v>
          </cell>
          <cell r="R166">
            <v>3</v>
          </cell>
          <cell r="S166" t="str">
            <v>科研費</v>
          </cell>
          <cell r="T166">
            <v>1</v>
          </cell>
          <cell r="U166" t="str">
            <v>繰越有</v>
          </cell>
          <cell r="V166" t="str">
            <v>H23. 4.28</v>
          </cell>
          <cell r="W166" t="str">
            <v>H26. 3.31</v>
          </cell>
          <cell r="X166">
            <v>1070589</v>
          </cell>
          <cell r="Y166" t="str">
            <v>野崎　昭人</v>
          </cell>
          <cell r="Z166">
            <v>30600000</v>
          </cell>
          <cell r="AA166" t="str">
            <v>セ）中央部門</v>
          </cell>
          <cell r="AB166" t="str">
            <v>センター病院</v>
          </cell>
          <cell r="AC166" t="str">
            <v>助教</v>
          </cell>
          <cell r="AH166">
            <v>1</v>
          </cell>
          <cell r="AI166" t="str">
            <v>開始</v>
          </cell>
          <cell r="AK166" t="str">
            <v>若手研究(B)(基金)</v>
          </cell>
          <cell r="AL166" t="str">
            <v>H23. 4</v>
          </cell>
          <cell r="AM166" t="str">
            <v>H23. 9</v>
          </cell>
        </row>
        <row r="167">
          <cell r="A167">
            <v>1122592448</v>
          </cell>
          <cell r="B167" t="str">
            <v>(科研)外来化学療法患者への倦怠感セルフマネジメントプログラムの開発とその効果の検討</v>
          </cell>
          <cell r="C167">
            <v>10953029</v>
          </cell>
          <cell r="D167" t="str">
            <v>研）平井　和恵(19-)</v>
          </cell>
          <cell r="E167" t="str">
            <v>H19. 4. 1</v>
          </cell>
          <cell r="G167" t="str">
            <v>H23年度</v>
          </cell>
          <cell r="H167" t="str">
            <v>(科研)外来化学療法患者への倦怠感セルフマ</v>
          </cell>
          <cell r="I167" t="str">
            <v>科学研究費補助金</v>
          </cell>
          <cell r="J167">
            <v>8160006</v>
          </cell>
          <cell r="K167" t="str">
            <v>大堀　陽子</v>
          </cell>
          <cell r="L167">
            <v>10320000</v>
          </cell>
          <cell r="M167" t="str">
            <v>研究推進課（22-）</v>
          </cell>
          <cell r="N167">
            <v>650000000</v>
          </cell>
          <cell r="O167" t="str">
            <v>（支出）科学研究費補助金</v>
          </cell>
          <cell r="P167">
            <v>1</v>
          </cell>
          <cell r="Q167" t="str">
            <v>直接経費</v>
          </cell>
          <cell r="R167">
            <v>3</v>
          </cell>
          <cell r="S167" t="str">
            <v>科研費</v>
          </cell>
          <cell r="T167">
            <v>1</v>
          </cell>
          <cell r="U167" t="str">
            <v>繰越有</v>
          </cell>
          <cell r="V167" t="str">
            <v>H23. 4. 1</v>
          </cell>
          <cell r="W167" t="str">
            <v>H24. 3.31</v>
          </cell>
          <cell r="X167">
            <v>960058</v>
          </cell>
          <cell r="Y167" t="str">
            <v>平井　和恵</v>
          </cell>
          <cell r="Z167">
            <v>10950000</v>
          </cell>
          <cell r="AA167" t="str">
            <v>研）学術院（福浦）</v>
          </cell>
          <cell r="AB167" t="str">
            <v>医学部</v>
          </cell>
          <cell r="AC167" t="str">
            <v>准教授</v>
          </cell>
          <cell r="AH167">
            <v>1</v>
          </cell>
          <cell r="AI167" t="str">
            <v>開始</v>
          </cell>
          <cell r="AK167" t="str">
            <v>基盤研究(C)</v>
          </cell>
          <cell r="AL167" t="str">
            <v>H23. 4</v>
          </cell>
          <cell r="AM167" t="str">
            <v>H23. 9</v>
          </cell>
        </row>
        <row r="168">
          <cell r="A168">
            <v>1122500511</v>
          </cell>
          <cell r="B168" t="str">
            <v>（科研）深部静脈血栓症を予防するためのCPMを駆使した椅子の開発</v>
          </cell>
          <cell r="C168">
            <v>11001041</v>
          </cell>
          <cell r="D168" t="str">
            <v>病附）青田　洋一</v>
          </cell>
          <cell r="E168" t="str">
            <v>H16. 4. 1</v>
          </cell>
          <cell r="G168" t="str">
            <v>H23年度</v>
          </cell>
          <cell r="H168" t="str">
            <v>（科研）深部静脈血栓症を予防するためのCP</v>
          </cell>
          <cell r="I168" t="str">
            <v>科学研究費補助金</v>
          </cell>
          <cell r="J168">
            <v>8160006</v>
          </cell>
          <cell r="K168" t="str">
            <v>大堀　陽子</v>
          </cell>
          <cell r="L168">
            <v>10320000</v>
          </cell>
          <cell r="M168" t="str">
            <v>研究推進課（22-）</v>
          </cell>
          <cell r="N168">
            <v>650000000</v>
          </cell>
          <cell r="O168" t="str">
            <v>（支出）科学研究費補助金</v>
          </cell>
          <cell r="P168">
            <v>1</v>
          </cell>
          <cell r="Q168" t="str">
            <v>直接経費</v>
          </cell>
          <cell r="R168">
            <v>3</v>
          </cell>
          <cell r="S168" t="str">
            <v>科研費</v>
          </cell>
          <cell r="T168">
            <v>1</v>
          </cell>
          <cell r="U168" t="str">
            <v>繰越有</v>
          </cell>
          <cell r="V168" t="str">
            <v>H23. 4. 1</v>
          </cell>
          <cell r="W168" t="str">
            <v>H24. 3.31</v>
          </cell>
          <cell r="X168">
            <v>1030033</v>
          </cell>
          <cell r="Y168" t="str">
            <v>青田　洋一</v>
          </cell>
          <cell r="Z168">
            <v>10950000</v>
          </cell>
          <cell r="AA168" t="str">
            <v>研）学術院（福浦）</v>
          </cell>
          <cell r="AB168" t="str">
            <v>医学部</v>
          </cell>
          <cell r="AC168" t="str">
            <v>准教授</v>
          </cell>
          <cell r="AH168">
            <v>1</v>
          </cell>
          <cell r="AI168" t="str">
            <v>開始</v>
          </cell>
          <cell r="AK168" t="str">
            <v>基盤研究(C)</v>
          </cell>
          <cell r="AL168" t="str">
            <v>H23. 4</v>
          </cell>
          <cell r="AM168" t="str">
            <v>H23. 9</v>
          </cell>
        </row>
        <row r="169">
          <cell r="A169">
            <v>1123592611</v>
          </cell>
          <cell r="B169" t="str">
            <v>(科基)培養角膜上皮細胞シートを用いた眼刺激性試験方法の開発</v>
          </cell>
          <cell r="C169">
            <v>10952118</v>
          </cell>
          <cell r="D169" t="str">
            <v>研）伊藤　典彦（19-）</v>
          </cell>
          <cell r="E169" t="str">
            <v>H19. 4. 1</v>
          </cell>
          <cell r="G169" t="str">
            <v>H23年度</v>
          </cell>
          <cell r="H169" t="str">
            <v>(科基)培養角膜上皮細胞シートを用いた眼刺</v>
          </cell>
          <cell r="I169" t="str">
            <v>科研費(基金分)</v>
          </cell>
          <cell r="J169">
            <v>8160006</v>
          </cell>
          <cell r="K169" t="str">
            <v>大堀　陽子</v>
          </cell>
          <cell r="L169">
            <v>10320000</v>
          </cell>
          <cell r="M169" t="str">
            <v>研究推進課（22-）</v>
          </cell>
          <cell r="N169">
            <v>652000000</v>
          </cell>
          <cell r="O169" t="str">
            <v>（支出）学術研究助成基金助成金(科基)</v>
          </cell>
          <cell r="P169">
            <v>1</v>
          </cell>
          <cell r="Q169" t="str">
            <v>直接経費</v>
          </cell>
          <cell r="R169">
            <v>3</v>
          </cell>
          <cell r="S169" t="str">
            <v>科研費</v>
          </cell>
          <cell r="T169">
            <v>1</v>
          </cell>
          <cell r="U169" t="str">
            <v>繰越有</v>
          </cell>
          <cell r="V169" t="str">
            <v>H23. 4.28</v>
          </cell>
          <cell r="W169" t="str">
            <v>H26. 3.31</v>
          </cell>
          <cell r="X169">
            <v>940089</v>
          </cell>
          <cell r="Y169" t="str">
            <v>伊藤　典彦</v>
          </cell>
          <cell r="Z169">
            <v>10950000</v>
          </cell>
          <cell r="AA169" t="str">
            <v>研）学術院（福浦）</v>
          </cell>
          <cell r="AB169" t="str">
            <v>医学部</v>
          </cell>
          <cell r="AC169" t="str">
            <v>助教</v>
          </cell>
          <cell r="AH169">
            <v>1</v>
          </cell>
          <cell r="AI169" t="str">
            <v>開始</v>
          </cell>
          <cell r="AK169" t="str">
            <v>基盤研究(C)(基金)</v>
          </cell>
          <cell r="AL169" t="str">
            <v>H23. 4</v>
          </cell>
          <cell r="AM169" t="str">
            <v>H23. 9</v>
          </cell>
        </row>
        <row r="170">
          <cell r="A170">
            <v>1121730276</v>
          </cell>
          <cell r="B170" t="str">
            <v>(科研)バンコクの都市交通の史的展開に関する研究</v>
          </cell>
          <cell r="C170">
            <v>10901048</v>
          </cell>
          <cell r="D170" t="str">
            <v>研）柿崎　一郎</v>
          </cell>
          <cell r="E170" t="str">
            <v>H16. 4. 1</v>
          </cell>
          <cell r="G170" t="str">
            <v>H23年度</v>
          </cell>
          <cell r="H170" t="str">
            <v>(科研)バンコクの都市交通の史的展開に関す</v>
          </cell>
          <cell r="I170" t="str">
            <v>科学研究費補助金</v>
          </cell>
          <cell r="J170">
            <v>8160006</v>
          </cell>
          <cell r="K170" t="str">
            <v>大堀　陽子</v>
          </cell>
          <cell r="L170">
            <v>10320000</v>
          </cell>
          <cell r="M170" t="str">
            <v>研究推進課（22-）</v>
          </cell>
          <cell r="N170">
            <v>650000000</v>
          </cell>
          <cell r="O170" t="str">
            <v>（支出）科学研究費補助金</v>
          </cell>
          <cell r="P170">
            <v>1</v>
          </cell>
          <cell r="Q170" t="str">
            <v>直接経費</v>
          </cell>
          <cell r="R170">
            <v>3</v>
          </cell>
          <cell r="S170" t="str">
            <v>科研費</v>
          </cell>
          <cell r="T170">
            <v>1</v>
          </cell>
          <cell r="U170" t="str">
            <v>繰越有</v>
          </cell>
          <cell r="V170" t="str">
            <v>H23. 4. 1</v>
          </cell>
          <cell r="W170" t="str">
            <v>H24. 3.31</v>
          </cell>
          <cell r="X170">
            <v>990018</v>
          </cell>
          <cell r="Y170" t="str">
            <v>柿崎　一郎</v>
          </cell>
          <cell r="Z170">
            <v>10900000</v>
          </cell>
          <cell r="AA170" t="str">
            <v>研）学術院</v>
          </cell>
          <cell r="AB170" t="str">
            <v>国際総合科学部（八景）</v>
          </cell>
          <cell r="AC170" t="str">
            <v>准教授</v>
          </cell>
          <cell r="AH170">
            <v>1</v>
          </cell>
          <cell r="AI170" t="str">
            <v>開始</v>
          </cell>
          <cell r="AK170" t="str">
            <v>若手研究(B)</v>
          </cell>
          <cell r="AL170" t="str">
            <v>H23. 4</v>
          </cell>
          <cell r="AM170" t="str">
            <v>H23. 9</v>
          </cell>
        </row>
        <row r="171">
          <cell r="A171">
            <v>1123659815</v>
          </cell>
          <cell r="B171" t="str">
            <v>(科基)ベーチェット病のインフリキシマブ治療不応答性因子の解明</v>
          </cell>
          <cell r="C171">
            <v>11351079</v>
          </cell>
          <cell r="D171" t="str">
            <v>客）目黒　明（22-）</v>
          </cell>
          <cell r="E171" t="str">
            <v>H22. 4. 1</v>
          </cell>
          <cell r="G171" t="str">
            <v>H23年度</v>
          </cell>
          <cell r="H171" t="str">
            <v>(科基)ベーチェット病のインフリキシマブ治</v>
          </cell>
          <cell r="I171" t="str">
            <v>科研費(基金分)</v>
          </cell>
          <cell r="J171">
            <v>8160006</v>
          </cell>
          <cell r="K171" t="str">
            <v>大堀　陽子</v>
          </cell>
          <cell r="L171">
            <v>10320000</v>
          </cell>
          <cell r="M171" t="str">
            <v>研究推進課（22-）</v>
          </cell>
          <cell r="N171">
            <v>652000000</v>
          </cell>
          <cell r="O171" t="str">
            <v>（支出）学術研究助成基金助成金(科基)</v>
          </cell>
          <cell r="P171">
            <v>1</v>
          </cell>
          <cell r="Q171" t="str">
            <v>直接経費</v>
          </cell>
          <cell r="R171">
            <v>3</v>
          </cell>
          <cell r="S171" t="str">
            <v>科研費</v>
          </cell>
          <cell r="T171">
            <v>1</v>
          </cell>
          <cell r="U171" t="str">
            <v>繰越有</v>
          </cell>
          <cell r="V171" t="str">
            <v>H23. 4.28</v>
          </cell>
          <cell r="W171" t="str">
            <v>H25. 3.31</v>
          </cell>
          <cell r="X171">
            <v>1010076</v>
          </cell>
          <cell r="Y171" t="str">
            <v>水木　信久</v>
          </cell>
          <cell r="Z171">
            <v>10950000</v>
          </cell>
          <cell r="AA171" t="str">
            <v>研）学術院（福浦）</v>
          </cell>
          <cell r="AB171" t="str">
            <v>医学部</v>
          </cell>
          <cell r="AC171" t="str">
            <v>教授</v>
          </cell>
          <cell r="AH171">
            <v>1</v>
          </cell>
          <cell r="AI171" t="str">
            <v>開始</v>
          </cell>
          <cell r="AK171" t="str">
            <v>挑戦的萌芽研究(基金)</v>
          </cell>
          <cell r="AL171" t="str">
            <v>H23. 4</v>
          </cell>
          <cell r="AM171" t="str">
            <v>H23. 9</v>
          </cell>
        </row>
        <row r="172">
          <cell r="A172">
            <v>1122530158</v>
          </cell>
          <cell r="B172" t="str">
            <v>（科研）グローバル・タックス研究の国際的動向</v>
          </cell>
          <cell r="C172">
            <v>10901250</v>
          </cell>
          <cell r="D172" t="str">
            <v>研）上村　雄彦（21-）</v>
          </cell>
          <cell r="E172" t="str">
            <v>H21. 4. 1</v>
          </cell>
          <cell r="G172" t="str">
            <v>H23年度</v>
          </cell>
          <cell r="H172" t="str">
            <v>（科研）グローバル・タックス研究の国際的</v>
          </cell>
          <cell r="I172" t="str">
            <v>科学研究費補助金</v>
          </cell>
          <cell r="J172">
            <v>8160006</v>
          </cell>
          <cell r="K172" t="str">
            <v>大堀　陽子</v>
          </cell>
          <cell r="L172">
            <v>10320000</v>
          </cell>
          <cell r="M172" t="str">
            <v>研究推進課（22-）</v>
          </cell>
          <cell r="N172">
            <v>650000000</v>
          </cell>
          <cell r="O172" t="str">
            <v>（支出）科学研究費補助金</v>
          </cell>
          <cell r="P172">
            <v>1</v>
          </cell>
          <cell r="Q172" t="str">
            <v>直接経費</v>
          </cell>
          <cell r="R172">
            <v>3</v>
          </cell>
          <cell r="S172" t="str">
            <v>科研費</v>
          </cell>
          <cell r="T172">
            <v>1</v>
          </cell>
          <cell r="U172" t="str">
            <v>繰越有</v>
          </cell>
          <cell r="V172" t="str">
            <v>H23. 4. 1</v>
          </cell>
          <cell r="W172" t="str">
            <v>H24. 3.31</v>
          </cell>
          <cell r="X172">
            <v>1090506</v>
          </cell>
          <cell r="Y172" t="str">
            <v>上村　雄彦</v>
          </cell>
          <cell r="Z172">
            <v>10900000</v>
          </cell>
          <cell r="AA172" t="str">
            <v>研）学術院</v>
          </cell>
          <cell r="AB172" t="str">
            <v>国際総合科学部（八景）</v>
          </cell>
          <cell r="AC172" t="str">
            <v>准教授</v>
          </cell>
          <cell r="AH172">
            <v>1</v>
          </cell>
          <cell r="AI172" t="str">
            <v>開始</v>
          </cell>
          <cell r="AK172" t="str">
            <v>基盤研究(C)</v>
          </cell>
          <cell r="AL172" t="str">
            <v>H23. 4</v>
          </cell>
          <cell r="AM172" t="str">
            <v>H23. 9</v>
          </cell>
        </row>
        <row r="173">
          <cell r="A173">
            <v>1122591389</v>
          </cell>
          <cell r="B173" t="str">
            <v>(科研)人工骨マーカーを用いた画像誘導放射線治療の研究</v>
          </cell>
          <cell r="C173">
            <v>11005116</v>
          </cell>
          <cell r="D173" t="str">
            <v>病）佐々木　毅</v>
          </cell>
          <cell r="E173" t="str">
            <v>H16. 4. 1</v>
          </cell>
          <cell r="G173" t="str">
            <v>H23年度</v>
          </cell>
          <cell r="H173" t="str">
            <v>(科研)人工骨マーカーを用いた画像誘導放射</v>
          </cell>
          <cell r="I173" t="str">
            <v>科学研究費補助金</v>
          </cell>
          <cell r="J173">
            <v>8160006</v>
          </cell>
          <cell r="K173" t="str">
            <v>大堀　陽子</v>
          </cell>
          <cell r="L173">
            <v>10320000</v>
          </cell>
          <cell r="M173" t="str">
            <v>研究推進課（22-）</v>
          </cell>
          <cell r="N173">
            <v>650000000</v>
          </cell>
          <cell r="O173" t="str">
            <v>（支出）科学研究費補助金</v>
          </cell>
          <cell r="P173">
            <v>1</v>
          </cell>
          <cell r="Q173" t="str">
            <v>直接経費</v>
          </cell>
          <cell r="R173">
            <v>3</v>
          </cell>
          <cell r="S173" t="str">
            <v>科研費</v>
          </cell>
          <cell r="T173">
            <v>1</v>
          </cell>
          <cell r="U173" t="str">
            <v>繰越有</v>
          </cell>
          <cell r="V173" t="str">
            <v>H23. 4. 1</v>
          </cell>
          <cell r="W173" t="str">
            <v>H24. 3.31</v>
          </cell>
          <cell r="X173">
            <v>951164</v>
          </cell>
          <cell r="Y173" t="str">
            <v>荻野　伊知朗</v>
          </cell>
          <cell r="Z173">
            <v>30500000</v>
          </cell>
          <cell r="AA173" t="str">
            <v>セ）診療科</v>
          </cell>
          <cell r="AB173" t="str">
            <v>センター病院</v>
          </cell>
          <cell r="AC173" t="str">
            <v>准教授</v>
          </cell>
          <cell r="AH173">
            <v>1</v>
          </cell>
          <cell r="AI173" t="str">
            <v>開始</v>
          </cell>
          <cell r="AK173" t="str">
            <v>基盤研究(C)</v>
          </cell>
          <cell r="AL173" t="str">
            <v>H23. 4</v>
          </cell>
          <cell r="AM173" t="str">
            <v>H23. 9</v>
          </cell>
        </row>
        <row r="174">
          <cell r="A174">
            <v>1123659954</v>
          </cell>
          <cell r="B174" t="str">
            <v>(科基)化学放射線療法前後の頸部リンパ流路の同定とICGを用いた潜在転移リンパ節の探索</v>
          </cell>
          <cell r="C174">
            <v>11001244</v>
          </cell>
          <cell r="D174" t="str">
            <v>病附）岩井　俊憲（22-）</v>
          </cell>
          <cell r="E174" t="str">
            <v>H22. 4. 1</v>
          </cell>
          <cell r="G174" t="str">
            <v>H23年度</v>
          </cell>
          <cell r="H174" t="str">
            <v>(科基)化学放射線療法前後の頸部リンパ流路</v>
          </cell>
          <cell r="I174" t="str">
            <v>科研費(基金分)</v>
          </cell>
          <cell r="J174">
            <v>8160006</v>
          </cell>
          <cell r="K174" t="str">
            <v>大堀　陽子</v>
          </cell>
          <cell r="L174">
            <v>10320000</v>
          </cell>
          <cell r="M174" t="str">
            <v>研究推進課（22-）</v>
          </cell>
          <cell r="N174">
            <v>652000000</v>
          </cell>
          <cell r="O174" t="str">
            <v>（支出）学術研究助成基金助成金(科基)</v>
          </cell>
          <cell r="P174">
            <v>1</v>
          </cell>
          <cell r="Q174" t="str">
            <v>直接経費</v>
          </cell>
          <cell r="R174">
            <v>3</v>
          </cell>
          <cell r="S174" t="str">
            <v>科研費</v>
          </cell>
          <cell r="T174">
            <v>1</v>
          </cell>
          <cell r="U174" t="str">
            <v>繰越有</v>
          </cell>
          <cell r="V174" t="str">
            <v>H23. 4.28</v>
          </cell>
          <cell r="W174" t="str">
            <v>H25. 3.31</v>
          </cell>
          <cell r="X174">
            <v>1060507</v>
          </cell>
          <cell r="Y174" t="str">
            <v>藤内　祝</v>
          </cell>
          <cell r="Z174">
            <v>10950000</v>
          </cell>
          <cell r="AA174" t="str">
            <v>研）学術院（福浦）</v>
          </cell>
          <cell r="AB174" t="str">
            <v>医学部</v>
          </cell>
          <cell r="AC174" t="str">
            <v>教授</v>
          </cell>
          <cell r="AH174">
            <v>1</v>
          </cell>
          <cell r="AI174" t="str">
            <v>開始</v>
          </cell>
          <cell r="AK174" t="str">
            <v>挑戦的萌芽研究(基金)</v>
          </cell>
          <cell r="AL174" t="str">
            <v>H23. 4</v>
          </cell>
          <cell r="AM174" t="str">
            <v>H23. 9</v>
          </cell>
        </row>
        <row r="175">
          <cell r="A175">
            <v>1123116514</v>
          </cell>
          <cell r="B175" t="str">
            <v>（科研）プロスタグランディンE受容体EP4シグナル制御による大動脈瘤の治療開発</v>
          </cell>
          <cell r="C175">
            <v>10952302</v>
          </cell>
          <cell r="D175" t="str">
            <v>研）横山　詩子（20-）</v>
          </cell>
          <cell r="E175" t="str">
            <v>H20. 4. 1</v>
          </cell>
          <cell r="G175" t="str">
            <v>H23年度</v>
          </cell>
          <cell r="H175" t="str">
            <v>（科研）プロスタグランディンE受容体EP4シ</v>
          </cell>
          <cell r="I175" t="str">
            <v>科学研究費補助金</v>
          </cell>
          <cell r="J175">
            <v>8160006</v>
          </cell>
          <cell r="K175" t="str">
            <v>大堀　陽子</v>
          </cell>
          <cell r="L175">
            <v>10320000</v>
          </cell>
          <cell r="M175" t="str">
            <v>研究推進課（22-）</v>
          </cell>
          <cell r="N175">
            <v>650000000</v>
          </cell>
          <cell r="O175" t="str">
            <v>（支出）科学研究費補助金</v>
          </cell>
          <cell r="P175">
            <v>1</v>
          </cell>
          <cell r="Q175" t="str">
            <v>直接経費</v>
          </cell>
          <cell r="R175">
            <v>3</v>
          </cell>
          <cell r="S175" t="str">
            <v>科研費</v>
          </cell>
          <cell r="T175">
            <v>1</v>
          </cell>
          <cell r="U175" t="str">
            <v>繰越有</v>
          </cell>
          <cell r="V175" t="str">
            <v>H23. 4. 1</v>
          </cell>
          <cell r="W175" t="str">
            <v>H24. 3.31</v>
          </cell>
          <cell r="X175">
            <v>1080511</v>
          </cell>
          <cell r="Y175" t="str">
            <v>横山　詩子</v>
          </cell>
          <cell r="Z175">
            <v>10950000</v>
          </cell>
          <cell r="AA175" t="str">
            <v>研）学術院（福浦）</v>
          </cell>
          <cell r="AB175" t="str">
            <v>医学部</v>
          </cell>
          <cell r="AC175" t="str">
            <v>助教</v>
          </cell>
          <cell r="AH175">
            <v>1</v>
          </cell>
          <cell r="AI175" t="str">
            <v>開始</v>
          </cell>
          <cell r="AK175" t="str">
            <v>新学術領域研究（公募）</v>
          </cell>
          <cell r="AL175" t="str">
            <v>H23. 4</v>
          </cell>
          <cell r="AM175" t="str">
            <v>H23. 9</v>
          </cell>
        </row>
        <row r="176">
          <cell r="A176">
            <v>1123791653</v>
          </cell>
          <cell r="B176" t="str">
            <v>(科基)PTP1Bの薬剤誘発ERストレスにおける役割の解明と治療標的分子としての応用</v>
          </cell>
          <cell r="C176">
            <v>10952386</v>
          </cell>
          <cell r="D176" t="str">
            <v>研）松尾　光祐（22-）</v>
          </cell>
          <cell r="E176" t="str">
            <v>H22. 4. 1</v>
          </cell>
          <cell r="G176" t="str">
            <v>H23年度</v>
          </cell>
          <cell r="H176" t="str">
            <v>(科基)PTP1Bの薬剤誘発ERストレスにおける</v>
          </cell>
          <cell r="I176" t="str">
            <v>科研費(基金分)</v>
          </cell>
          <cell r="J176">
            <v>8160006</v>
          </cell>
          <cell r="K176" t="str">
            <v>大堀　陽子</v>
          </cell>
          <cell r="L176">
            <v>10320000</v>
          </cell>
          <cell r="M176" t="str">
            <v>研究推進課（22-）</v>
          </cell>
          <cell r="N176">
            <v>652000000</v>
          </cell>
          <cell r="O176" t="str">
            <v>（支出）学術研究助成基金助成金(科基)</v>
          </cell>
          <cell r="P176">
            <v>1</v>
          </cell>
          <cell r="Q176" t="str">
            <v>直接経費</v>
          </cell>
          <cell r="R176">
            <v>3</v>
          </cell>
          <cell r="S176" t="str">
            <v>科研費</v>
          </cell>
          <cell r="T176">
            <v>1</v>
          </cell>
          <cell r="U176" t="str">
            <v>繰越有</v>
          </cell>
          <cell r="V176" t="str">
            <v>H23. 4.28</v>
          </cell>
          <cell r="W176" t="str">
            <v>H25. 3.31</v>
          </cell>
          <cell r="X176">
            <v>1100525</v>
          </cell>
          <cell r="Y176" t="str">
            <v>松尾　光祐</v>
          </cell>
          <cell r="Z176">
            <v>10950000</v>
          </cell>
          <cell r="AA176" t="str">
            <v>研）学術院（福浦）</v>
          </cell>
          <cell r="AB176" t="str">
            <v>医学部</v>
          </cell>
          <cell r="AC176" t="str">
            <v>助教</v>
          </cell>
          <cell r="AH176">
            <v>1</v>
          </cell>
          <cell r="AI176" t="str">
            <v>開始</v>
          </cell>
          <cell r="AK176" t="str">
            <v>若手研究(B)(基金)</v>
          </cell>
          <cell r="AL176" t="str">
            <v>H23. 4</v>
          </cell>
          <cell r="AM176" t="str">
            <v>H23. 9</v>
          </cell>
        </row>
        <row r="177">
          <cell r="A177">
            <v>1123593245</v>
          </cell>
          <cell r="B177" t="str">
            <v>(科基)人工股関節全置換術の手術部位感染予防のための術前皮膚処置に関する検討</v>
          </cell>
          <cell r="C177">
            <v>10953012</v>
          </cell>
          <cell r="D177" t="str">
            <v>研）五木田　和枝(19-)</v>
          </cell>
          <cell r="E177" t="str">
            <v>H19. 4. 1</v>
          </cell>
          <cell r="G177" t="str">
            <v>H23年度</v>
          </cell>
          <cell r="H177" t="str">
            <v>(科基)人工股関節全置換術の手術部位感染予</v>
          </cell>
          <cell r="I177" t="str">
            <v>科研費(基金分)</v>
          </cell>
          <cell r="J177">
            <v>8160006</v>
          </cell>
          <cell r="K177" t="str">
            <v>大堀　陽子</v>
          </cell>
          <cell r="L177">
            <v>10320000</v>
          </cell>
          <cell r="M177" t="str">
            <v>研究推進課（22-）</v>
          </cell>
          <cell r="N177">
            <v>652000000</v>
          </cell>
          <cell r="O177" t="str">
            <v>（支出）学術研究助成基金助成金(科基)</v>
          </cell>
          <cell r="P177">
            <v>1</v>
          </cell>
          <cell r="Q177" t="str">
            <v>直接経費</v>
          </cell>
          <cell r="R177">
            <v>3</v>
          </cell>
          <cell r="S177" t="str">
            <v>科研費</v>
          </cell>
          <cell r="T177">
            <v>1</v>
          </cell>
          <cell r="U177" t="str">
            <v>繰越有</v>
          </cell>
          <cell r="V177" t="str">
            <v>H23. 4.28</v>
          </cell>
          <cell r="W177" t="str">
            <v>H26. 3.31</v>
          </cell>
          <cell r="X177">
            <v>790725</v>
          </cell>
          <cell r="Y177" t="str">
            <v>渡部　節子</v>
          </cell>
          <cell r="Z177">
            <v>10950000</v>
          </cell>
          <cell r="AA177" t="str">
            <v>研）学術院（福浦）</v>
          </cell>
          <cell r="AB177" t="str">
            <v>医学部</v>
          </cell>
          <cell r="AC177" t="str">
            <v>教授</v>
          </cell>
          <cell r="AH177">
            <v>1</v>
          </cell>
          <cell r="AI177" t="str">
            <v>開始</v>
          </cell>
          <cell r="AK177" t="str">
            <v>基盤研究(C)(基金)</v>
          </cell>
          <cell r="AL177" t="str">
            <v>H23. 4</v>
          </cell>
          <cell r="AM177" t="str">
            <v>H23. 9</v>
          </cell>
        </row>
        <row r="178">
          <cell r="A178">
            <v>1122591549</v>
          </cell>
          <cell r="B178" t="str">
            <v>(科研)オーダーメイド医療を目指した大動脈瘤発生に関する弾性繊維形成異常の研究</v>
          </cell>
          <cell r="C178">
            <v>10952302</v>
          </cell>
          <cell r="D178" t="str">
            <v>研）横山　詩子（20-）</v>
          </cell>
          <cell r="E178" t="str">
            <v>H20. 4. 1</v>
          </cell>
          <cell r="G178" t="str">
            <v>H23年度</v>
          </cell>
          <cell r="H178" t="str">
            <v>(科研)オーダーメイド医療を目指した大動脈</v>
          </cell>
          <cell r="I178" t="str">
            <v>科学研究費補助金</v>
          </cell>
          <cell r="J178">
            <v>8160006</v>
          </cell>
          <cell r="K178" t="str">
            <v>大堀　陽子</v>
          </cell>
          <cell r="L178">
            <v>10320000</v>
          </cell>
          <cell r="M178" t="str">
            <v>研究推進課（22-）</v>
          </cell>
          <cell r="N178">
            <v>650000000</v>
          </cell>
          <cell r="O178" t="str">
            <v>（支出）科学研究費補助金</v>
          </cell>
          <cell r="P178">
            <v>1</v>
          </cell>
          <cell r="Q178" t="str">
            <v>直接経費</v>
          </cell>
          <cell r="R178">
            <v>3</v>
          </cell>
          <cell r="S178" t="str">
            <v>科研費</v>
          </cell>
          <cell r="T178">
            <v>1</v>
          </cell>
          <cell r="U178" t="str">
            <v>繰越有</v>
          </cell>
          <cell r="V178" t="str">
            <v>H23. 4. 1</v>
          </cell>
          <cell r="W178" t="str">
            <v>H24. 3.31</v>
          </cell>
          <cell r="X178">
            <v>1020076</v>
          </cell>
          <cell r="Y178" t="str">
            <v>鈴木　伸一</v>
          </cell>
          <cell r="Z178">
            <v>10950000</v>
          </cell>
          <cell r="AA178" t="str">
            <v>研）学術院（福浦）</v>
          </cell>
          <cell r="AB178" t="str">
            <v>医学部</v>
          </cell>
          <cell r="AC178" t="str">
            <v>准教授</v>
          </cell>
          <cell r="AH178">
            <v>1</v>
          </cell>
          <cell r="AI178" t="str">
            <v>開始</v>
          </cell>
          <cell r="AK178" t="str">
            <v>基盤研究(C)</v>
          </cell>
          <cell r="AL178" t="str">
            <v>H23. 4</v>
          </cell>
          <cell r="AM178" t="str">
            <v>H23. 9</v>
          </cell>
        </row>
        <row r="179">
          <cell r="A179">
            <v>1123592304</v>
          </cell>
          <cell r="B179" t="str">
            <v>(科基)肺高血圧症におけるリアルタイムなカルシウム感受性測定による血管収縮機構の解明</v>
          </cell>
          <cell r="C179">
            <v>11001258</v>
          </cell>
          <cell r="D179" t="str">
            <v>病附）渡邊　至（23-）</v>
          </cell>
          <cell r="E179" t="str">
            <v>H23. 4. 1</v>
          </cell>
          <cell r="G179" t="str">
            <v>H23年度</v>
          </cell>
          <cell r="H179" t="str">
            <v>(科基)肺高血圧症におけるリアルタイムなカ</v>
          </cell>
          <cell r="I179" t="str">
            <v>科研費(基金分)</v>
          </cell>
          <cell r="J179">
            <v>8160006</v>
          </cell>
          <cell r="K179" t="str">
            <v>大堀　陽子</v>
          </cell>
          <cell r="L179">
            <v>10320000</v>
          </cell>
          <cell r="M179" t="str">
            <v>研究推進課（22-）</v>
          </cell>
          <cell r="N179">
            <v>652000000</v>
          </cell>
          <cell r="O179" t="str">
            <v>（支出）学術研究助成基金助成金(科基)</v>
          </cell>
          <cell r="P179">
            <v>1</v>
          </cell>
          <cell r="Q179" t="str">
            <v>直接経費</v>
          </cell>
          <cell r="R179">
            <v>3</v>
          </cell>
          <cell r="S179" t="str">
            <v>科研費</v>
          </cell>
          <cell r="T179">
            <v>1</v>
          </cell>
          <cell r="U179" t="str">
            <v>繰越有</v>
          </cell>
          <cell r="V179" t="str">
            <v>H23. 4.28</v>
          </cell>
          <cell r="W179" t="str">
            <v>H26. 3.31</v>
          </cell>
          <cell r="X179">
            <v>1060521</v>
          </cell>
          <cell r="Y179" t="str">
            <v>水野　祐介</v>
          </cell>
          <cell r="Z179">
            <v>10950000</v>
          </cell>
          <cell r="AA179" t="str">
            <v>研）学術院（福浦）</v>
          </cell>
          <cell r="AB179" t="str">
            <v>医学部</v>
          </cell>
          <cell r="AC179" t="str">
            <v>助教</v>
          </cell>
          <cell r="AH179">
            <v>1</v>
          </cell>
          <cell r="AI179" t="str">
            <v>開始</v>
          </cell>
          <cell r="AK179" t="str">
            <v>基盤研究(C)(基金)</v>
          </cell>
          <cell r="AL179" t="str">
            <v>H23. 4</v>
          </cell>
          <cell r="AM179" t="str">
            <v>H23. 9</v>
          </cell>
        </row>
        <row r="180">
          <cell r="A180">
            <v>1123659263</v>
          </cell>
          <cell r="B180" t="str">
            <v>(科基)これからのHIV/AIDS診療体制の在り方に関する研究</v>
          </cell>
          <cell r="C180">
            <v>11351093</v>
          </cell>
          <cell r="D180" t="str">
            <v>客）白井　輝（23-）</v>
          </cell>
          <cell r="E180" t="str">
            <v>H23. 4. 1</v>
          </cell>
          <cell r="G180" t="str">
            <v>H23年度</v>
          </cell>
          <cell r="H180" t="str">
            <v>(科基)これからのHIV/AIDS診療体制の在り方</v>
          </cell>
          <cell r="I180" t="str">
            <v>科研費(基金分)</v>
          </cell>
          <cell r="J180">
            <v>8160006</v>
          </cell>
          <cell r="K180" t="str">
            <v>大堀　陽子</v>
          </cell>
          <cell r="L180">
            <v>10320000</v>
          </cell>
          <cell r="M180" t="str">
            <v>研究推進課（22-）</v>
          </cell>
          <cell r="N180">
            <v>652000000</v>
          </cell>
          <cell r="O180" t="str">
            <v>（支出）学術研究助成基金助成金(科基)</v>
          </cell>
          <cell r="P180">
            <v>1</v>
          </cell>
          <cell r="Q180" t="str">
            <v>直接経費</v>
          </cell>
          <cell r="R180">
            <v>3</v>
          </cell>
          <cell r="S180" t="str">
            <v>科研費</v>
          </cell>
          <cell r="T180">
            <v>1</v>
          </cell>
          <cell r="U180" t="str">
            <v>繰越有</v>
          </cell>
          <cell r="V180" t="str">
            <v>H23. 4.28</v>
          </cell>
          <cell r="W180" t="str">
            <v>H26. 3.31</v>
          </cell>
          <cell r="X180">
            <v>5160070</v>
          </cell>
          <cell r="Y180" t="str">
            <v>白井　輝</v>
          </cell>
          <cell r="Z180">
            <v>11350000</v>
          </cell>
          <cell r="AA180" t="str">
            <v>客)客員教員等(福浦)(19-)</v>
          </cell>
          <cell r="AB180" t="str">
            <v>医学部</v>
          </cell>
          <cell r="AC180" t="str">
            <v>客員教授</v>
          </cell>
          <cell r="AH180">
            <v>1</v>
          </cell>
          <cell r="AI180" t="str">
            <v>開始</v>
          </cell>
          <cell r="AK180" t="str">
            <v>挑戦的萌芽研究(基金)</v>
          </cell>
          <cell r="AL180" t="str">
            <v>H23. 4</v>
          </cell>
          <cell r="AM180" t="str">
            <v>H23. 9</v>
          </cell>
        </row>
        <row r="181">
          <cell r="A181">
            <v>1121592080</v>
          </cell>
          <cell r="B181" t="str">
            <v>（科研）精子幹細胞からの精子形成培養法の開発</v>
          </cell>
          <cell r="C181">
            <v>11005267</v>
          </cell>
          <cell r="D181" t="str">
            <v>病）湯村　寧（21-）</v>
          </cell>
          <cell r="E181" t="str">
            <v>H21. 4. 1</v>
          </cell>
          <cell r="G181" t="str">
            <v>H23年度</v>
          </cell>
          <cell r="H181" t="str">
            <v>（科研）精子幹細胞からの精子形成培養法の</v>
          </cell>
          <cell r="I181" t="str">
            <v>科学研究費補助金</v>
          </cell>
          <cell r="J181">
            <v>8160006</v>
          </cell>
          <cell r="K181" t="str">
            <v>大堀　陽子</v>
          </cell>
          <cell r="L181">
            <v>10320000</v>
          </cell>
          <cell r="M181" t="str">
            <v>研究推進課（22-）</v>
          </cell>
          <cell r="N181">
            <v>650000000</v>
          </cell>
          <cell r="O181" t="str">
            <v>（支出）科学研究費補助金</v>
          </cell>
          <cell r="P181">
            <v>1</v>
          </cell>
          <cell r="Q181" t="str">
            <v>直接経費</v>
          </cell>
          <cell r="R181">
            <v>3</v>
          </cell>
          <cell r="S181" t="str">
            <v>科研費</v>
          </cell>
          <cell r="T181">
            <v>1</v>
          </cell>
          <cell r="U181" t="str">
            <v>繰越有</v>
          </cell>
          <cell r="V181" t="str">
            <v>H23. 4. 1</v>
          </cell>
          <cell r="W181" t="str">
            <v>H24. 3.31</v>
          </cell>
          <cell r="X181">
            <v>980124</v>
          </cell>
          <cell r="Y181" t="str">
            <v>小川　毅彦</v>
          </cell>
          <cell r="Z181">
            <v>10950000</v>
          </cell>
          <cell r="AA181" t="str">
            <v>研）学術院（福浦）</v>
          </cell>
          <cell r="AB181" t="str">
            <v>医学部</v>
          </cell>
          <cell r="AC181" t="str">
            <v>准教授</v>
          </cell>
          <cell r="AH181">
            <v>1</v>
          </cell>
          <cell r="AI181" t="str">
            <v>開始</v>
          </cell>
          <cell r="AK181" t="str">
            <v>基盤研究(C)</v>
          </cell>
          <cell r="AL181" t="str">
            <v>H23. 4</v>
          </cell>
          <cell r="AM181" t="str">
            <v>H23. 9</v>
          </cell>
        </row>
        <row r="182">
          <cell r="A182">
            <v>1123591315</v>
          </cell>
          <cell r="B182" t="str">
            <v>(科基)副交感神経による膵β細胞機能維持の解析</v>
          </cell>
          <cell r="C182">
            <v>10952218</v>
          </cell>
          <cell r="D182" t="str">
            <v>研）寺内　康夫(19-)</v>
          </cell>
          <cell r="E182" t="str">
            <v>H19. 4. 1</v>
          </cell>
          <cell r="G182" t="str">
            <v>H23年度</v>
          </cell>
          <cell r="H182" t="str">
            <v>(科基)副交感神経による膵β細胞機能維持の</v>
          </cell>
          <cell r="I182" t="str">
            <v>科研費(基金分)</v>
          </cell>
          <cell r="J182">
            <v>8160006</v>
          </cell>
          <cell r="K182" t="str">
            <v>大堀　陽子</v>
          </cell>
          <cell r="L182">
            <v>10320000</v>
          </cell>
          <cell r="M182" t="str">
            <v>研究推進課（22-）</v>
          </cell>
          <cell r="N182">
            <v>652000000</v>
          </cell>
          <cell r="O182" t="str">
            <v>（支出）学術研究助成基金助成金(科基)</v>
          </cell>
          <cell r="P182">
            <v>1</v>
          </cell>
          <cell r="Q182" t="str">
            <v>直接経費</v>
          </cell>
          <cell r="R182">
            <v>3</v>
          </cell>
          <cell r="S182" t="str">
            <v>科研費</v>
          </cell>
          <cell r="T182">
            <v>1</v>
          </cell>
          <cell r="U182" t="str">
            <v>繰越有</v>
          </cell>
          <cell r="V182" t="str">
            <v>H23. 4.28</v>
          </cell>
          <cell r="W182" t="str">
            <v>H26. 3.31</v>
          </cell>
          <cell r="X182">
            <v>5160068</v>
          </cell>
          <cell r="Y182" t="str">
            <v>伊藤　譲</v>
          </cell>
          <cell r="Z182">
            <v>11350000</v>
          </cell>
          <cell r="AA182" t="str">
            <v>客)客員教員等(福浦)(19-)</v>
          </cell>
          <cell r="AB182" t="str">
            <v>医学部</v>
          </cell>
          <cell r="AC182" t="str">
            <v>客員研究員</v>
          </cell>
          <cell r="AH182">
            <v>1</v>
          </cell>
          <cell r="AI182" t="str">
            <v>開始</v>
          </cell>
          <cell r="AK182" t="str">
            <v>基盤研究(C)(基金)</v>
          </cell>
          <cell r="AL182" t="str">
            <v>H23. 4</v>
          </cell>
          <cell r="AM182" t="str">
            <v>H23. 9</v>
          </cell>
        </row>
        <row r="183">
          <cell r="A183">
            <v>1123390353</v>
          </cell>
          <cell r="B183" t="str">
            <v>（科研）神経再生医療を目指した多能性組織幹細胞の単離と神経分化誘導</v>
          </cell>
          <cell r="C183">
            <v>10952180</v>
          </cell>
          <cell r="D183" t="str">
            <v>研）齋藤　知行(19-)</v>
          </cell>
          <cell r="E183" t="str">
            <v>H19. 4. 1</v>
          </cell>
          <cell r="G183" t="str">
            <v>H23年度</v>
          </cell>
          <cell r="H183" t="str">
            <v>（科研）神経再生医療を目指した多能性組織</v>
          </cell>
          <cell r="I183" t="str">
            <v>科学研究費補助金</v>
          </cell>
          <cell r="J183">
            <v>1060803</v>
          </cell>
          <cell r="K183" t="str">
            <v>原田　拓</v>
          </cell>
          <cell r="L183">
            <v>10320000</v>
          </cell>
          <cell r="M183" t="str">
            <v>研究推進課（22-）</v>
          </cell>
          <cell r="N183">
            <v>650000000</v>
          </cell>
          <cell r="O183" t="str">
            <v>（支出）科学研究費補助金</v>
          </cell>
          <cell r="P183">
            <v>1</v>
          </cell>
          <cell r="Q183" t="str">
            <v>直接経費</v>
          </cell>
          <cell r="R183">
            <v>3</v>
          </cell>
          <cell r="S183" t="str">
            <v>科研費</v>
          </cell>
          <cell r="T183">
            <v>1</v>
          </cell>
          <cell r="U183" t="str">
            <v>繰越有</v>
          </cell>
          <cell r="V183" t="str">
            <v>H23. 4. 1</v>
          </cell>
          <cell r="W183" t="str">
            <v>H24. 3.31</v>
          </cell>
          <cell r="X183">
            <v>921334</v>
          </cell>
          <cell r="Y183" t="str">
            <v>菅野　洋</v>
          </cell>
          <cell r="Z183">
            <v>10950000</v>
          </cell>
          <cell r="AA183" t="str">
            <v>研）学術院（福浦）</v>
          </cell>
          <cell r="AB183" t="str">
            <v>医学部</v>
          </cell>
          <cell r="AC183" t="str">
            <v>准教授</v>
          </cell>
          <cell r="AH183">
            <v>1</v>
          </cell>
          <cell r="AI183" t="str">
            <v>開始</v>
          </cell>
          <cell r="AK183" t="str">
            <v>基盤研究(B)</v>
          </cell>
          <cell r="AL183" t="str">
            <v>H23. 4</v>
          </cell>
          <cell r="AM183" t="str">
            <v>H23. 9</v>
          </cell>
        </row>
        <row r="184">
          <cell r="A184">
            <v>1121590936</v>
          </cell>
          <cell r="B184" t="str">
            <v>（科研）心臓線維芽細胞を標的とした新しい拡張期慢性心不全治療の開発</v>
          </cell>
          <cell r="C184">
            <v>11351066</v>
          </cell>
          <cell r="D184" t="str">
            <v>客）上地　正実（21-）</v>
          </cell>
          <cell r="E184" t="str">
            <v>H21. 4. 1</v>
          </cell>
          <cell r="G184" t="str">
            <v>H23年度</v>
          </cell>
          <cell r="H184" t="str">
            <v>（科研）心臓線維芽細胞を標的とした新しい</v>
          </cell>
          <cell r="I184" t="str">
            <v>科学研究費補助金</v>
          </cell>
          <cell r="J184">
            <v>8160006</v>
          </cell>
          <cell r="K184" t="str">
            <v>大堀　陽子</v>
          </cell>
          <cell r="L184">
            <v>10320000</v>
          </cell>
          <cell r="M184" t="str">
            <v>研究推進課（22-）</v>
          </cell>
          <cell r="N184">
            <v>650000000</v>
          </cell>
          <cell r="O184" t="str">
            <v>（支出）科学研究費補助金</v>
          </cell>
          <cell r="P184">
            <v>1</v>
          </cell>
          <cell r="Q184" t="str">
            <v>直接経費</v>
          </cell>
          <cell r="R184">
            <v>3</v>
          </cell>
          <cell r="S184" t="str">
            <v>科研費</v>
          </cell>
          <cell r="T184">
            <v>1</v>
          </cell>
          <cell r="U184" t="str">
            <v>繰越有</v>
          </cell>
          <cell r="V184" t="str">
            <v>H23. 4. 1</v>
          </cell>
          <cell r="W184" t="str">
            <v>H24. 3.31</v>
          </cell>
          <cell r="X184">
            <v>1080511</v>
          </cell>
          <cell r="Y184" t="str">
            <v>横山　詩子</v>
          </cell>
          <cell r="Z184">
            <v>10950000</v>
          </cell>
          <cell r="AA184" t="str">
            <v>研）学術院（福浦）</v>
          </cell>
          <cell r="AB184" t="str">
            <v>医学部</v>
          </cell>
          <cell r="AC184" t="str">
            <v>助教</v>
          </cell>
          <cell r="AH184">
            <v>1</v>
          </cell>
          <cell r="AI184" t="str">
            <v>開始</v>
          </cell>
          <cell r="AK184" t="str">
            <v>基盤研究(C)</v>
          </cell>
          <cell r="AL184" t="str">
            <v>H23. 4</v>
          </cell>
          <cell r="AM184" t="str">
            <v>H23. 9</v>
          </cell>
        </row>
        <row r="185">
          <cell r="A185">
            <v>1021592708</v>
          </cell>
          <cell r="B185" t="str">
            <v>(科研)背部温罨法による上皮の皮膚温上昇に影響を及ぼす知覚神経、交感神経系の基礎研究</v>
          </cell>
          <cell r="C185">
            <v>10953021</v>
          </cell>
          <cell r="D185" t="str">
            <v>研）塚越　みどり(19-)</v>
          </cell>
          <cell r="E185" t="str">
            <v>H19. 4. 1</v>
          </cell>
          <cell r="G185" t="str">
            <v>H23年度</v>
          </cell>
          <cell r="H185" t="str">
            <v>(科研)背部温罨法による上皮の皮膚温上昇に</v>
          </cell>
          <cell r="I185" t="str">
            <v>科学研究費補助金</v>
          </cell>
          <cell r="J185">
            <v>8160006</v>
          </cell>
          <cell r="K185" t="str">
            <v>大堀　陽子</v>
          </cell>
          <cell r="L185">
            <v>10320000</v>
          </cell>
          <cell r="M185" t="str">
            <v>研究推進課（22-）</v>
          </cell>
          <cell r="N185">
            <v>650000000</v>
          </cell>
          <cell r="O185" t="str">
            <v>（支出）科学研究費補助金</v>
          </cell>
          <cell r="P185">
            <v>1</v>
          </cell>
          <cell r="Q185" t="str">
            <v>直接経費</v>
          </cell>
          <cell r="R185">
            <v>3</v>
          </cell>
          <cell r="S185" t="str">
            <v>科研費</v>
          </cell>
          <cell r="T185">
            <v>1</v>
          </cell>
          <cell r="U185" t="str">
            <v>繰越有</v>
          </cell>
          <cell r="V185" t="str">
            <v>H22. 4. 1</v>
          </cell>
          <cell r="W185" t="str">
            <v>H24. 3.31</v>
          </cell>
          <cell r="X185">
            <v>1050540</v>
          </cell>
          <cell r="Y185" t="str">
            <v>塚越　みどり</v>
          </cell>
          <cell r="Z185">
            <v>10950000</v>
          </cell>
          <cell r="AA185" t="str">
            <v>研）学術院（福浦）</v>
          </cell>
          <cell r="AB185" t="str">
            <v>医学研究科</v>
          </cell>
          <cell r="AC185" t="str">
            <v>准教授</v>
          </cell>
          <cell r="AH185">
            <v>1</v>
          </cell>
          <cell r="AI185" t="str">
            <v>開始</v>
          </cell>
          <cell r="AK185" t="str">
            <v>基盤研究(Ｃ）繰越分</v>
          </cell>
          <cell r="AL185" t="str">
            <v>H23. 4</v>
          </cell>
          <cell r="AM185" t="str">
            <v>H23. 9</v>
          </cell>
        </row>
        <row r="186">
          <cell r="A186">
            <v>1123592304</v>
          </cell>
          <cell r="B186" t="str">
            <v>(科基)肺高血圧症におけるリアルタイムなカルシウム感受性測定による血管収縮機構の解明</v>
          </cell>
          <cell r="C186">
            <v>11005271</v>
          </cell>
          <cell r="D186" t="str">
            <v>病）馬場　靖子（22-）</v>
          </cell>
          <cell r="E186" t="str">
            <v>H22. 4. 1</v>
          </cell>
          <cell r="G186" t="str">
            <v>H23年度</v>
          </cell>
          <cell r="H186" t="str">
            <v>(科基)肺高血圧症におけるリアルタイムなカ</v>
          </cell>
          <cell r="I186" t="str">
            <v>科研費(基金分)</v>
          </cell>
          <cell r="J186">
            <v>8160006</v>
          </cell>
          <cell r="K186" t="str">
            <v>大堀　陽子</v>
          </cell>
          <cell r="L186">
            <v>10320000</v>
          </cell>
          <cell r="M186" t="str">
            <v>研究推進課（22-）</v>
          </cell>
          <cell r="N186">
            <v>652000000</v>
          </cell>
          <cell r="O186" t="str">
            <v>（支出）学術研究助成基金助成金(科基)</v>
          </cell>
          <cell r="P186">
            <v>1</v>
          </cell>
          <cell r="Q186" t="str">
            <v>直接経費</v>
          </cell>
          <cell r="R186">
            <v>3</v>
          </cell>
          <cell r="S186" t="str">
            <v>科研費</v>
          </cell>
          <cell r="T186">
            <v>1</v>
          </cell>
          <cell r="U186" t="str">
            <v>繰越有</v>
          </cell>
          <cell r="V186" t="str">
            <v>H23. 4.28</v>
          </cell>
          <cell r="W186" t="str">
            <v>H26. 3.31</v>
          </cell>
          <cell r="X186">
            <v>1060521</v>
          </cell>
          <cell r="Y186" t="str">
            <v>水野　祐介</v>
          </cell>
          <cell r="Z186">
            <v>10950000</v>
          </cell>
          <cell r="AA186" t="str">
            <v>研）学術院（福浦）</v>
          </cell>
          <cell r="AB186" t="str">
            <v>医学部</v>
          </cell>
          <cell r="AC186" t="str">
            <v>助教</v>
          </cell>
          <cell r="AH186">
            <v>1</v>
          </cell>
          <cell r="AI186" t="str">
            <v>開始</v>
          </cell>
          <cell r="AK186" t="str">
            <v>基盤研究(C)(基金)</v>
          </cell>
          <cell r="AL186" t="str">
            <v>H23. 4</v>
          </cell>
          <cell r="AM186" t="str">
            <v>H23. 9</v>
          </cell>
        </row>
        <row r="187">
          <cell r="A187">
            <v>1123390383</v>
          </cell>
          <cell r="B187" t="str">
            <v>（科研）患者固有モデルによる専門医の手技訓練用手術シミュレータの研究開発</v>
          </cell>
          <cell r="C187">
            <v>10952166</v>
          </cell>
          <cell r="D187" t="str">
            <v>研）窪田　吉信（19-）</v>
          </cell>
          <cell r="E187" t="str">
            <v>H19. 4. 1</v>
          </cell>
          <cell r="G187" t="str">
            <v>H23年度</v>
          </cell>
          <cell r="H187" t="str">
            <v>（科研）患者固有モデルによる専門医の手技</v>
          </cell>
          <cell r="I187" t="str">
            <v>科学研究費補助金</v>
          </cell>
          <cell r="J187">
            <v>8160006</v>
          </cell>
          <cell r="K187" t="str">
            <v>大堀　陽子</v>
          </cell>
          <cell r="L187">
            <v>10320000</v>
          </cell>
          <cell r="M187" t="str">
            <v>研究推進課（22-）</v>
          </cell>
          <cell r="N187">
            <v>650000000</v>
          </cell>
          <cell r="O187" t="str">
            <v>（支出）科学研究費補助金</v>
          </cell>
          <cell r="P187">
            <v>1</v>
          </cell>
          <cell r="Q187" t="str">
            <v>直接経費</v>
          </cell>
          <cell r="R187">
            <v>3</v>
          </cell>
          <cell r="S187" t="str">
            <v>科研費</v>
          </cell>
          <cell r="T187">
            <v>1</v>
          </cell>
          <cell r="U187" t="str">
            <v>繰越有</v>
          </cell>
          <cell r="V187" t="str">
            <v>H23. 4. 1</v>
          </cell>
          <cell r="W187" t="str">
            <v>H24. 3.31</v>
          </cell>
          <cell r="X187">
            <v>1020134</v>
          </cell>
          <cell r="Y187" t="str">
            <v>槙山　和秀</v>
          </cell>
          <cell r="Z187">
            <v>10950000</v>
          </cell>
          <cell r="AA187" t="str">
            <v>研）学術院（福浦）</v>
          </cell>
          <cell r="AB187" t="str">
            <v>医学部</v>
          </cell>
          <cell r="AC187" t="str">
            <v>准教授</v>
          </cell>
          <cell r="AH187">
            <v>1</v>
          </cell>
          <cell r="AI187" t="str">
            <v>開始</v>
          </cell>
          <cell r="AK187" t="str">
            <v>基盤研究(B)</v>
          </cell>
          <cell r="AL187" t="str">
            <v>H23. 4</v>
          </cell>
          <cell r="AM187" t="str">
            <v>H23. 9</v>
          </cell>
        </row>
        <row r="188">
          <cell r="A188">
            <v>1121592534</v>
          </cell>
          <cell r="B188" t="str">
            <v>（科研）バーチャルリアリティによる内視鏡支援下口腔外科手術手技訓練システムの開発</v>
          </cell>
          <cell r="C188">
            <v>10952255</v>
          </cell>
          <cell r="D188" t="str">
            <v>研）廣田　誠(19-)</v>
          </cell>
          <cell r="E188" t="str">
            <v>H19. 4. 1</v>
          </cell>
          <cell r="G188" t="str">
            <v>H23年度</v>
          </cell>
          <cell r="H188" t="str">
            <v>（科研）バーチャルリアリティによる内視鏡</v>
          </cell>
          <cell r="I188" t="str">
            <v>科学研究費補助金</v>
          </cell>
          <cell r="J188">
            <v>8160006</v>
          </cell>
          <cell r="K188" t="str">
            <v>大堀　陽子</v>
          </cell>
          <cell r="L188">
            <v>10320000</v>
          </cell>
          <cell r="M188" t="str">
            <v>研究推進課（22-）</v>
          </cell>
          <cell r="N188">
            <v>650000000</v>
          </cell>
          <cell r="O188" t="str">
            <v>（支出）科学研究費補助金</v>
          </cell>
          <cell r="P188">
            <v>1</v>
          </cell>
          <cell r="Q188" t="str">
            <v>直接経費</v>
          </cell>
          <cell r="R188">
            <v>3</v>
          </cell>
          <cell r="S188" t="str">
            <v>科研費</v>
          </cell>
          <cell r="T188">
            <v>1</v>
          </cell>
          <cell r="U188" t="str">
            <v>繰越有</v>
          </cell>
          <cell r="V188" t="str">
            <v>H23. 4. 1</v>
          </cell>
          <cell r="W188" t="str">
            <v>H24. 3.31</v>
          </cell>
          <cell r="X188">
            <v>1060507</v>
          </cell>
          <cell r="Y188" t="str">
            <v>藤内　祝</v>
          </cell>
          <cell r="Z188">
            <v>11000000</v>
          </cell>
          <cell r="AA188" t="str">
            <v>病）学術院（病院）</v>
          </cell>
          <cell r="AB188" t="str">
            <v>医学部</v>
          </cell>
          <cell r="AC188" t="str">
            <v>教授</v>
          </cell>
          <cell r="AH188">
            <v>1</v>
          </cell>
          <cell r="AI188" t="str">
            <v>開始</v>
          </cell>
          <cell r="AK188" t="str">
            <v>基盤研究(C)　分担者（香川大学）</v>
          </cell>
          <cell r="AL188" t="str">
            <v>H23. 4</v>
          </cell>
          <cell r="AM188" t="str">
            <v>H23. 9</v>
          </cell>
        </row>
        <row r="189">
          <cell r="A189">
            <v>1123659815</v>
          </cell>
          <cell r="B189" t="str">
            <v>(科基)ベーチェット病のインフリキシマブ治療不応答性因子の解明</v>
          </cell>
          <cell r="C189">
            <v>10952272</v>
          </cell>
          <cell r="D189" t="str">
            <v>研）水木　信久(19-)</v>
          </cell>
          <cell r="E189" t="str">
            <v>H19. 4. 1</v>
          </cell>
          <cell r="G189" t="str">
            <v>H23年度</v>
          </cell>
          <cell r="H189" t="str">
            <v>(科基)ベーチェット病のインフリキシマブ治</v>
          </cell>
          <cell r="I189" t="str">
            <v>科研費(基金分)</v>
          </cell>
          <cell r="J189">
            <v>8160006</v>
          </cell>
          <cell r="K189" t="str">
            <v>大堀　陽子</v>
          </cell>
          <cell r="L189">
            <v>10320000</v>
          </cell>
          <cell r="M189" t="str">
            <v>研究推進課（22-）</v>
          </cell>
          <cell r="N189">
            <v>652000000</v>
          </cell>
          <cell r="O189" t="str">
            <v>（支出）学術研究助成基金助成金(科基)</v>
          </cell>
          <cell r="P189">
            <v>1</v>
          </cell>
          <cell r="Q189" t="str">
            <v>直接経費</v>
          </cell>
          <cell r="R189">
            <v>3</v>
          </cell>
          <cell r="S189" t="str">
            <v>科研費</v>
          </cell>
          <cell r="T189">
            <v>1</v>
          </cell>
          <cell r="U189" t="str">
            <v>繰越有</v>
          </cell>
          <cell r="V189" t="str">
            <v>H23. 4.28</v>
          </cell>
          <cell r="W189" t="str">
            <v>H25. 3.31</v>
          </cell>
          <cell r="X189">
            <v>1010076</v>
          </cell>
          <cell r="Y189" t="str">
            <v>水木　信久</v>
          </cell>
          <cell r="Z189">
            <v>10950000</v>
          </cell>
          <cell r="AA189" t="str">
            <v>研）学術院（福浦）</v>
          </cell>
          <cell r="AB189" t="str">
            <v>医学部</v>
          </cell>
          <cell r="AC189" t="str">
            <v>教授</v>
          </cell>
          <cell r="AH189">
            <v>1</v>
          </cell>
          <cell r="AI189" t="str">
            <v>開始</v>
          </cell>
          <cell r="AK189" t="str">
            <v>挑戦的萌芽研究(基金)</v>
          </cell>
          <cell r="AL189" t="str">
            <v>H23. 4</v>
          </cell>
          <cell r="AM189" t="str">
            <v>H23. 9</v>
          </cell>
        </row>
        <row r="190">
          <cell r="A190">
            <v>1122592598</v>
          </cell>
          <cell r="B190" t="str">
            <v>(科研)統合失調症とその家族への心理教育による相乗効果の研究</v>
          </cell>
          <cell r="C190">
            <v>10953004</v>
          </cell>
          <cell r="D190" t="str">
            <v>研）池邉　敏子(19-)</v>
          </cell>
          <cell r="E190" t="str">
            <v>H19. 4. 1</v>
          </cell>
          <cell r="G190" t="str">
            <v>H23年度</v>
          </cell>
          <cell r="H190" t="str">
            <v>(科研)統合失調症とその家族への心理教育に</v>
          </cell>
          <cell r="I190" t="str">
            <v>科学研究費補助金</v>
          </cell>
          <cell r="J190">
            <v>8160006</v>
          </cell>
          <cell r="K190" t="str">
            <v>大堀　陽子</v>
          </cell>
          <cell r="L190">
            <v>10320000</v>
          </cell>
          <cell r="M190" t="str">
            <v>研究推進課（22-）</v>
          </cell>
          <cell r="N190">
            <v>650000000</v>
          </cell>
          <cell r="O190" t="str">
            <v>（支出）科学研究費補助金</v>
          </cell>
          <cell r="P190">
            <v>1</v>
          </cell>
          <cell r="Q190" t="str">
            <v>直接経費</v>
          </cell>
          <cell r="R190">
            <v>3</v>
          </cell>
          <cell r="S190" t="str">
            <v>科研費</v>
          </cell>
          <cell r="T190">
            <v>1</v>
          </cell>
          <cell r="U190" t="str">
            <v>繰越有</v>
          </cell>
          <cell r="V190" t="str">
            <v>H23. 4. 1</v>
          </cell>
          <cell r="W190" t="str">
            <v>H24. 3.31</v>
          </cell>
          <cell r="X190">
            <v>1050539</v>
          </cell>
          <cell r="Y190" t="str">
            <v>内山　繁樹</v>
          </cell>
          <cell r="Z190">
            <v>10950000</v>
          </cell>
          <cell r="AA190" t="str">
            <v>研）学術院（福浦）</v>
          </cell>
          <cell r="AB190" t="str">
            <v>医学部</v>
          </cell>
          <cell r="AC190" t="str">
            <v>准教授</v>
          </cell>
          <cell r="AH190">
            <v>1</v>
          </cell>
          <cell r="AI190" t="str">
            <v>開始</v>
          </cell>
          <cell r="AK190" t="str">
            <v>基盤研究(C)</v>
          </cell>
          <cell r="AL190" t="str">
            <v>H23. 4</v>
          </cell>
          <cell r="AM190" t="str">
            <v>H23. 9</v>
          </cell>
        </row>
        <row r="191">
          <cell r="A191">
            <v>1123659762</v>
          </cell>
          <cell r="B191" t="str">
            <v>(科基)腹腔鏡手術操作における触覚感の定量化と手術シミュレータの再現に関する研究</v>
          </cell>
          <cell r="C191">
            <v>11351090</v>
          </cell>
          <cell r="D191" t="str">
            <v>客）緒方　正人（23-）</v>
          </cell>
          <cell r="E191" t="str">
            <v>H23. 4. 1</v>
          </cell>
          <cell r="G191" t="str">
            <v>H23年度</v>
          </cell>
          <cell r="H191" t="str">
            <v>(科基)腹腔鏡手術操作における触覚感の定量</v>
          </cell>
          <cell r="I191" t="str">
            <v>科研費(基金分)</v>
          </cell>
          <cell r="J191">
            <v>8160006</v>
          </cell>
          <cell r="K191" t="str">
            <v>大堀　陽子</v>
          </cell>
          <cell r="L191">
            <v>10320000</v>
          </cell>
          <cell r="M191" t="str">
            <v>研究推進課（22-）</v>
          </cell>
          <cell r="N191">
            <v>652000000</v>
          </cell>
          <cell r="O191" t="str">
            <v>（支出）学術研究助成基金助成金(科基)</v>
          </cell>
          <cell r="P191">
            <v>1</v>
          </cell>
          <cell r="Q191" t="str">
            <v>直接経費</v>
          </cell>
          <cell r="R191">
            <v>3</v>
          </cell>
          <cell r="S191" t="str">
            <v>科研費</v>
          </cell>
          <cell r="T191">
            <v>1</v>
          </cell>
          <cell r="U191" t="str">
            <v>繰越有</v>
          </cell>
          <cell r="V191" t="str">
            <v>H23. 4.28</v>
          </cell>
          <cell r="W191" t="str">
            <v>H25. 3.31</v>
          </cell>
          <cell r="X191">
            <v>801221</v>
          </cell>
          <cell r="Y191" t="str">
            <v>窪田　吉信</v>
          </cell>
          <cell r="Z191">
            <v>10950000</v>
          </cell>
          <cell r="AA191" t="str">
            <v>研）学術院（福浦）</v>
          </cell>
          <cell r="AB191" t="str">
            <v>医学部</v>
          </cell>
          <cell r="AC191" t="str">
            <v>教授</v>
          </cell>
          <cell r="AH191">
            <v>1</v>
          </cell>
          <cell r="AI191" t="str">
            <v>開始</v>
          </cell>
          <cell r="AK191" t="str">
            <v>挑戦的萌芽研究(基金)</v>
          </cell>
          <cell r="AL191" t="str">
            <v>H23. 4</v>
          </cell>
          <cell r="AM191" t="str">
            <v>H23. 9</v>
          </cell>
        </row>
        <row r="192">
          <cell r="A192">
            <v>1123591728</v>
          </cell>
          <cell r="B192" t="str">
            <v>(科基)せん妄の治療,予防,医療安全に関する実証研究</v>
          </cell>
          <cell r="C192">
            <v>11005028</v>
          </cell>
          <cell r="D192" t="str">
            <v>病）小田原　俊成</v>
          </cell>
          <cell r="E192" t="str">
            <v>H16. 4. 1</v>
          </cell>
          <cell r="G192" t="str">
            <v>H23年度</v>
          </cell>
          <cell r="H192" t="str">
            <v>(科基)せん妄の治療,予防,医療安全に関する</v>
          </cell>
          <cell r="I192" t="str">
            <v>科研費(基金分)</v>
          </cell>
          <cell r="J192">
            <v>8160006</v>
          </cell>
          <cell r="K192" t="str">
            <v>大堀　陽子</v>
          </cell>
          <cell r="L192">
            <v>10320000</v>
          </cell>
          <cell r="M192" t="str">
            <v>研究推進課（22-）</v>
          </cell>
          <cell r="N192">
            <v>652000000</v>
          </cell>
          <cell r="O192" t="str">
            <v>（支出）学術研究助成基金助成金(科基)</v>
          </cell>
          <cell r="P192">
            <v>1</v>
          </cell>
          <cell r="Q192" t="str">
            <v>直接経費</v>
          </cell>
          <cell r="R192">
            <v>3</v>
          </cell>
          <cell r="S192" t="str">
            <v>科研費</v>
          </cell>
          <cell r="T192">
            <v>1</v>
          </cell>
          <cell r="U192" t="str">
            <v>繰越有</v>
          </cell>
          <cell r="V192" t="str">
            <v>H23. 4.28</v>
          </cell>
          <cell r="W192" t="str">
            <v>H26. 3.31</v>
          </cell>
          <cell r="X192">
            <v>990047</v>
          </cell>
          <cell r="Y192" t="str">
            <v>小田原　俊成</v>
          </cell>
          <cell r="Z192">
            <v>30400000</v>
          </cell>
          <cell r="AA192" t="str">
            <v>セ）センター</v>
          </cell>
          <cell r="AB192" t="str">
            <v>センター病院</v>
          </cell>
          <cell r="AC192" t="str">
            <v>准教授</v>
          </cell>
          <cell r="AH192">
            <v>1</v>
          </cell>
          <cell r="AI192" t="str">
            <v>開始</v>
          </cell>
          <cell r="AK192" t="str">
            <v>基盤研究(C)(基金)　分担者（順天堂大学）</v>
          </cell>
          <cell r="AL192" t="str">
            <v>H23. 4</v>
          </cell>
          <cell r="AM192" t="str">
            <v>H23. 9</v>
          </cell>
        </row>
        <row r="193">
          <cell r="A193">
            <v>1123791345</v>
          </cell>
          <cell r="B193" t="str">
            <v>(科基)経頭蓋磁気刺激法の気分障害に対する治療プロトコールの最適化と神経可塑性変化の検討</v>
          </cell>
          <cell r="C193">
            <v>11351033</v>
          </cell>
          <cell r="D193" t="str">
            <v>客）中村　元昭（19-）</v>
          </cell>
          <cell r="E193" t="str">
            <v>H19. 4. 1</v>
          </cell>
          <cell r="G193" t="str">
            <v>H23年度</v>
          </cell>
          <cell r="H193" t="str">
            <v>(科基)経頭蓋磁気刺激法の気分障害に対する</v>
          </cell>
          <cell r="I193" t="str">
            <v>科研費(基金分)</v>
          </cell>
          <cell r="J193">
            <v>8160006</v>
          </cell>
          <cell r="K193" t="str">
            <v>大堀　陽子</v>
          </cell>
          <cell r="L193">
            <v>10320000</v>
          </cell>
          <cell r="M193" t="str">
            <v>研究推進課（22-）</v>
          </cell>
          <cell r="N193">
            <v>652000000</v>
          </cell>
          <cell r="O193" t="str">
            <v>（支出）学術研究助成基金助成金(科基)</v>
          </cell>
          <cell r="P193">
            <v>1</v>
          </cell>
          <cell r="Q193" t="str">
            <v>直接経費</v>
          </cell>
          <cell r="R193">
            <v>3</v>
          </cell>
          <cell r="S193" t="str">
            <v>科研費</v>
          </cell>
          <cell r="T193">
            <v>1</v>
          </cell>
          <cell r="U193" t="str">
            <v>繰越有</v>
          </cell>
          <cell r="V193" t="str">
            <v>H23. 4.28</v>
          </cell>
          <cell r="W193" t="str">
            <v>H25. 3.31</v>
          </cell>
          <cell r="X193">
            <v>5160027</v>
          </cell>
          <cell r="Y193" t="str">
            <v>中村　元昭</v>
          </cell>
          <cell r="Z193">
            <v>11350000</v>
          </cell>
          <cell r="AA193" t="str">
            <v>客)客員教員等(福浦)(19-)</v>
          </cell>
          <cell r="AB193" t="str">
            <v>医学部</v>
          </cell>
          <cell r="AC193" t="str">
            <v>客員研究員</v>
          </cell>
          <cell r="AH193">
            <v>1</v>
          </cell>
          <cell r="AI193" t="str">
            <v>開始</v>
          </cell>
          <cell r="AK193" t="str">
            <v>若手研究(B)(基金)</v>
          </cell>
          <cell r="AL193" t="str">
            <v>H23. 4</v>
          </cell>
          <cell r="AM193" t="str">
            <v>H23. 9</v>
          </cell>
        </row>
        <row r="194">
          <cell r="A194">
            <v>1123590428</v>
          </cell>
          <cell r="B194" t="str">
            <v>(科基)異型性の分子基盤の追求（がん遺伝子KRAS下流分子のプロテオーム解析から）</v>
          </cell>
          <cell r="C194">
            <v>11351095</v>
          </cell>
          <cell r="D194" t="str">
            <v>客）禹　哲漢（23-）</v>
          </cell>
          <cell r="E194" t="str">
            <v>H23. 4. 1</v>
          </cell>
          <cell r="G194" t="str">
            <v>H23年度</v>
          </cell>
          <cell r="H194" t="str">
            <v>(科基)異型性の分子基盤の追求（がん遺伝子</v>
          </cell>
          <cell r="I194" t="str">
            <v>科研費(基金分)</v>
          </cell>
          <cell r="J194">
            <v>8160006</v>
          </cell>
          <cell r="K194" t="str">
            <v>大堀　陽子</v>
          </cell>
          <cell r="L194">
            <v>10320000</v>
          </cell>
          <cell r="M194" t="str">
            <v>研究推進課（22-）</v>
          </cell>
          <cell r="N194">
            <v>652000000</v>
          </cell>
          <cell r="O194" t="str">
            <v>（支出）学術研究助成基金助成金(科基)</v>
          </cell>
          <cell r="P194">
            <v>1</v>
          </cell>
          <cell r="Q194" t="str">
            <v>直接経費</v>
          </cell>
          <cell r="R194">
            <v>3</v>
          </cell>
          <cell r="S194" t="str">
            <v>科研費</v>
          </cell>
          <cell r="T194">
            <v>1</v>
          </cell>
          <cell r="U194" t="str">
            <v>繰越有</v>
          </cell>
          <cell r="V194" t="str">
            <v>H23. 4.28</v>
          </cell>
          <cell r="W194" t="str">
            <v>H26. 3.31</v>
          </cell>
          <cell r="X194">
            <v>1060593</v>
          </cell>
          <cell r="Y194" t="str">
            <v>奥寺　康司</v>
          </cell>
          <cell r="Z194">
            <v>10950000</v>
          </cell>
          <cell r="AA194" t="str">
            <v>研）学術院（福浦）</v>
          </cell>
          <cell r="AB194" t="str">
            <v>医学部</v>
          </cell>
          <cell r="AC194" t="str">
            <v>助教</v>
          </cell>
          <cell r="AH194">
            <v>1</v>
          </cell>
          <cell r="AI194" t="str">
            <v>開始</v>
          </cell>
          <cell r="AK194" t="str">
            <v>基盤研究(C)(基金)</v>
          </cell>
          <cell r="AL194" t="str">
            <v>H23. 4</v>
          </cell>
          <cell r="AM194" t="str">
            <v>H23. 9</v>
          </cell>
        </row>
        <row r="195">
          <cell r="A195">
            <v>1123390277</v>
          </cell>
          <cell r="B195" t="str">
            <v>(科研)動脈管閉鎖の分子機構解明</v>
          </cell>
          <cell r="C195">
            <v>10952302</v>
          </cell>
          <cell r="D195" t="str">
            <v>研）横山　詩子（20-）</v>
          </cell>
          <cell r="E195" t="str">
            <v>H20. 4. 1</v>
          </cell>
          <cell r="G195" t="str">
            <v>H23年度</v>
          </cell>
          <cell r="H195" t="str">
            <v>(科研)動脈管閉鎖の分子機構解明</v>
          </cell>
          <cell r="I195" t="str">
            <v>科学研究費補助金</v>
          </cell>
          <cell r="J195">
            <v>8160006</v>
          </cell>
          <cell r="K195" t="str">
            <v>大堀　陽子</v>
          </cell>
          <cell r="L195">
            <v>10320000</v>
          </cell>
          <cell r="M195" t="str">
            <v>研究推進課（22-）</v>
          </cell>
          <cell r="N195">
            <v>650000000</v>
          </cell>
          <cell r="O195" t="str">
            <v>（支出）科学研究費補助金</v>
          </cell>
          <cell r="P195">
            <v>1</v>
          </cell>
          <cell r="Q195" t="str">
            <v>直接経費</v>
          </cell>
          <cell r="R195">
            <v>3</v>
          </cell>
          <cell r="S195" t="str">
            <v>科研費</v>
          </cell>
          <cell r="T195">
            <v>1</v>
          </cell>
          <cell r="U195" t="str">
            <v>繰越有</v>
          </cell>
          <cell r="V195" t="str">
            <v>H23. 4. 1</v>
          </cell>
          <cell r="W195" t="str">
            <v>H24. 3.31</v>
          </cell>
          <cell r="X195">
            <v>1080511</v>
          </cell>
          <cell r="Y195" t="str">
            <v>横山　詩子</v>
          </cell>
          <cell r="Z195">
            <v>10950000</v>
          </cell>
          <cell r="AA195" t="str">
            <v>研）学術院（福浦）</v>
          </cell>
          <cell r="AB195" t="str">
            <v>医学部</v>
          </cell>
          <cell r="AC195" t="str">
            <v>助教</v>
          </cell>
          <cell r="AH195">
            <v>1</v>
          </cell>
          <cell r="AI195" t="str">
            <v>開始</v>
          </cell>
          <cell r="AK195" t="str">
            <v>基盤研究(B)　分担者(早稲田大学）</v>
          </cell>
          <cell r="AL195" t="str">
            <v>H23. 4</v>
          </cell>
          <cell r="AM195" t="str">
            <v>H23. 9</v>
          </cell>
        </row>
        <row r="196">
          <cell r="A196">
            <v>1123659402</v>
          </cell>
          <cell r="B196" t="str">
            <v>(科基)炎症性腸疾患発症における口腔内細菌の役割解明を目指した挑戦的萌芽研究</v>
          </cell>
          <cell r="C196">
            <v>11001190</v>
          </cell>
          <cell r="D196" t="str">
            <v>病附）中島　淳（20-）</v>
          </cell>
          <cell r="E196" t="str">
            <v>H20. 4. 1</v>
          </cell>
          <cell r="G196" t="str">
            <v>H23年度</v>
          </cell>
          <cell r="H196" t="str">
            <v>(科基)炎症性腸疾患発症における口腔内細菌</v>
          </cell>
          <cell r="I196" t="str">
            <v>科研費(基金分)</v>
          </cell>
          <cell r="J196">
            <v>8160006</v>
          </cell>
          <cell r="K196" t="str">
            <v>大堀　陽子</v>
          </cell>
          <cell r="L196">
            <v>10320000</v>
          </cell>
          <cell r="M196" t="str">
            <v>研究推進課（22-）</v>
          </cell>
          <cell r="N196">
            <v>652000000</v>
          </cell>
          <cell r="O196" t="str">
            <v>（支出）学術研究助成基金助成金(科基)</v>
          </cell>
          <cell r="P196">
            <v>1</v>
          </cell>
          <cell r="Q196" t="str">
            <v>直接経費</v>
          </cell>
          <cell r="R196">
            <v>3</v>
          </cell>
          <cell r="S196" t="str">
            <v>科研費</v>
          </cell>
          <cell r="T196">
            <v>1</v>
          </cell>
          <cell r="U196" t="str">
            <v>繰越有</v>
          </cell>
          <cell r="V196" t="str">
            <v>H23. 4.28</v>
          </cell>
          <cell r="W196" t="str">
            <v>H25. 3.31</v>
          </cell>
          <cell r="X196">
            <v>1000015</v>
          </cell>
          <cell r="Y196" t="str">
            <v>中島　淳</v>
          </cell>
          <cell r="Z196">
            <v>10950000</v>
          </cell>
          <cell r="AA196" t="str">
            <v>研）学術院（福浦）</v>
          </cell>
          <cell r="AB196" t="str">
            <v>附属病院</v>
          </cell>
          <cell r="AC196" t="str">
            <v>教授</v>
          </cell>
          <cell r="AH196">
            <v>1</v>
          </cell>
          <cell r="AI196" t="str">
            <v>開始</v>
          </cell>
          <cell r="AK196" t="str">
            <v>挑戦的萌芽研究(基金)</v>
          </cell>
          <cell r="AL196" t="str">
            <v>H23. 4</v>
          </cell>
          <cell r="AM196" t="str">
            <v>H23. 9</v>
          </cell>
        </row>
        <row r="197">
          <cell r="A197">
            <v>1123591443</v>
          </cell>
          <cell r="B197" t="str">
            <v>(科基)ベーチェット病をモデルとしたHO-1による自己炎症・自己免疫の制御</v>
          </cell>
          <cell r="C197">
            <v>10952209</v>
          </cell>
          <cell r="D197" t="str">
            <v>研）岳野　光洋(19-)</v>
          </cell>
          <cell r="E197" t="str">
            <v>H19. 4. 1</v>
          </cell>
          <cell r="G197" t="str">
            <v>H23年度</v>
          </cell>
          <cell r="H197" t="str">
            <v>(科基)ベーチェット病をモデルとしたHO-1に</v>
          </cell>
          <cell r="I197" t="str">
            <v>科研費(基金分)</v>
          </cell>
          <cell r="J197">
            <v>8160006</v>
          </cell>
          <cell r="K197" t="str">
            <v>大堀　陽子</v>
          </cell>
          <cell r="L197">
            <v>10320000</v>
          </cell>
          <cell r="M197" t="str">
            <v>研究推進課（22-）</v>
          </cell>
          <cell r="N197">
            <v>652000000</v>
          </cell>
          <cell r="O197" t="str">
            <v>（支出）学術研究助成基金助成金(科基)</v>
          </cell>
          <cell r="P197">
            <v>1</v>
          </cell>
          <cell r="Q197" t="str">
            <v>直接経費</v>
          </cell>
          <cell r="R197">
            <v>3</v>
          </cell>
          <cell r="S197" t="str">
            <v>科研費</v>
          </cell>
          <cell r="T197">
            <v>1</v>
          </cell>
          <cell r="U197" t="str">
            <v>繰越有</v>
          </cell>
          <cell r="V197" t="str">
            <v>H23. 4.28</v>
          </cell>
          <cell r="W197" t="str">
            <v>H26. 3.31</v>
          </cell>
          <cell r="X197">
            <v>1020069</v>
          </cell>
          <cell r="Y197" t="str">
            <v>岳野　光洋</v>
          </cell>
          <cell r="Z197">
            <v>10950000</v>
          </cell>
          <cell r="AA197" t="str">
            <v>研）学術院（福浦）</v>
          </cell>
          <cell r="AB197" t="str">
            <v>医学部</v>
          </cell>
          <cell r="AC197" t="str">
            <v>准教授</v>
          </cell>
          <cell r="AH197">
            <v>1</v>
          </cell>
          <cell r="AI197" t="str">
            <v>開始</v>
          </cell>
          <cell r="AK197" t="str">
            <v>基盤研究(C)(基金)</v>
          </cell>
          <cell r="AL197" t="str">
            <v>H23. 4</v>
          </cell>
          <cell r="AM197" t="str">
            <v>H23. 9</v>
          </cell>
        </row>
        <row r="198">
          <cell r="A198">
            <v>1122610012</v>
          </cell>
          <cell r="B198" t="str">
            <v>(科研)出産の高齢化に伴う親子支援モデルの検討</v>
          </cell>
          <cell r="C198">
            <v>10953044</v>
          </cell>
          <cell r="D198" t="str">
            <v>研）臼井　雅美（21-）</v>
          </cell>
          <cell r="E198" t="str">
            <v>H21. 4. 1</v>
          </cell>
          <cell r="G198" t="str">
            <v>H23年度</v>
          </cell>
          <cell r="H198" t="str">
            <v>(科研)出産の高齢化に伴う親子支援モデルの</v>
          </cell>
          <cell r="I198" t="str">
            <v>科学研究費補助金</v>
          </cell>
          <cell r="J198">
            <v>8160006</v>
          </cell>
          <cell r="K198" t="str">
            <v>大堀　陽子</v>
          </cell>
          <cell r="L198">
            <v>10320000</v>
          </cell>
          <cell r="M198" t="str">
            <v>研究推進課（22-）</v>
          </cell>
          <cell r="N198">
            <v>650000000</v>
          </cell>
          <cell r="O198" t="str">
            <v>（支出）科学研究費補助金</v>
          </cell>
          <cell r="P198">
            <v>1</v>
          </cell>
          <cell r="Q198" t="str">
            <v>直接経費</v>
          </cell>
          <cell r="R198">
            <v>3</v>
          </cell>
          <cell r="S198" t="str">
            <v>科研費</v>
          </cell>
          <cell r="T198">
            <v>1</v>
          </cell>
          <cell r="U198" t="str">
            <v>繰越有</v>
          </cell>
          <cell r="V198" t="str">
            <v>H23. 4. 1</v>
          </cell>
          <cell r="W198" t="str">
            <v>H24. 3.31</v>
          </cell>
          <cell r="X198">
            <v>1090524</v>
          </cell>
          <cell r="Y198" t="str">
            <v>臼井　雅美</v>
          </cell>
          <cell r="Z198">
            <v>10950000</v>
          </cell>
          <cell r="AA198" t="str">
            <v>研）学術院（福浦）</v>
          </cell>
          <cell r="AB198" t="str">
            <v>医学部</v>
          </cell>
          <cell r="AC198" t="str">
            <v>准教授</v>
          </cell>
          <cell r="AH198">
            <v>1</v>
          </cell>
          <cell r="AI198" t="str">
            <v>開始</v>
          </cell>
          <cell r="AK198" t="str">
            <v>基盤研究(C)</v>
          </cell>
          <cell r="AL198" t="str">
            <v>H23. 4</v>
          </cell>
          <cell r="AM198" t="str">
            <v>H23. 9</v>
          </cell>
        </row>
        <row r="199">
          <cell r="A199">
            <v>1122650084</v>
          </cell>
          <cell r="B199" t="str">
            <v>(科研)光ガイドによる神経突起伸長制御を目指して</v>
          </cell>
          <cell r="C199">
            <v>10952231</v>
          </cell>
          <cell r="D199" t="str">
            <v>研）中村　史雄(19-)</v>
          </cell>
          <cell r="E199" t="str">
            <v>H19. 4. 1</v>
          </cell>
          <cell r="G199" t="str">
            <v>H23年度</v>
          </cell>
          <cell r="H199" t="str">
            <v>(科研)光ガイドによる神経突起伸長制御を目</v>
          </cell>
          <cell r="I199" t="str">
            <v>科学研究費補助金</v>
          </cell>
          <cell r="J199">
            <v>8160006</v>
          </cell>
          <cell r="K199" t="str">
            <v>大堀　陽子</v>
          </cell>
          <cell r="L199">
            <v>10320000</v>
          </cell>
          <cell r="M199" t="str">
            <v>研究推進課（22-）</v>
          </cell>
          <cell r="N199">
            <v>650000000</v>
          </cell>
          <cell r="O199" t="str">
            <v>（支出）科学研究費補助金</v>
          </cell>
          <cell r="P199">
            <v>1</v>
          </cell>
          <cell r="Q199" t="str">
            <v>直接経費</v>
          </cell>
          <cell r="R199">
            <v>3</v>
          </cell>
          <cell r="S199" t="str">
            <v>科研費</v>
          </cell>
          <cell r="T199">
            <v>1</v>
          </cell>
          <cell r="U199" t="str">
            <v>繰越有</v>
          </cell>
          <cell r="V199" t="str">
            <v>H23. 4. 1</v>
          </cell>
          <cell r="W199" t="str">
            <v>H24. 3.31</v>
          </cell>
          <cell r="X199">
            <v>1000014</v>
          </cell>
          <cell r="Y199" t="str">
            <v>中村　史雄</v>
          </cell>
          <cell r="Z199">
            <v>10950000</v>
          </cell>
          <cell r="AA199" t="str">
            <v>研）学術院（福浦）</v>
          </cell>
          <cell r="AB199" t="str">
            <v>医学部</v>
          </cell>
          <cell r="AC199" t="str">
            <v>准教授</v>
          </cell>
          <cell r="AH199">
            <v>1</v>
          </cell>
          <cell r="AI199" t="str">
            <v>開始</v>
          </cell>
          <cell r="AK199" t="str">
            <v>挑戦的萌芽研究</v>
          </cell>
          <cell r="AL199" t="str">
            <v>H23. 4</v>
          </cell>
          <cell r="AM199" t="str">
            <v>H23. 9</v>
          </cell>
        </row>
        <row r="200">
          <cell r="A200">
            <v>1122650237</v>
          </cell>
          <cell r="B200" t="str">
            <v>(科研)抗腫瘍作用を示すアミノ酸抱合高分子ナノ構造体の創製</v>
          </cell>
          <cell r="C200">
            <v>10952194</v>
          </cell>
          <cell r="D200" t="str">
            <v>研）城武　昇一(19-)</v>
          </cell>
          <cell r="E200" t="str">
            <v>H19. 4. 1</v>
          </cell>
          <cell r="G200" t="str">
            <v>H23年度</v>
          </cell>
          <cell r="H200" t="str">
            <v>(科研)抗腫瘍作用を示すアミノ酸抱合高分子</v>
          </cell>
          <cell r="I200" t="str">
            <v>科学研究費補助金</v>
          </cell>
          <cell r="J200">
            <v>8160006</v>
          </cell>
          <cell r="K200" t="str">
            <v>大堀　陽子</v>
          </cell>
          <cell r="L200">
            <v>10320000</v>
          </cell>
          <cell r="M200" t="str">
            <v>研究推進課（22-）</v>
          </cell>
          <cell r="N200">
            <v>650000000</v>
          </cell>
          <cell r="O200" t="str">
            <v>（支出）科学研究費補助金</v>
          </cell>
          <cell r="P200">
            <v>1</v>
          </cell>
          <cell r="Q200" t="str">
            <v>直接経費</v>
          </cell>
          <cell r="R200">
            <v>3</v>
          </cell>
          <cell r="S200" t="str">
            <v>科研費</v>
          </cell>
          <cell r="T200">
            <v>1</v>
          </cell>
          <cell r="U200" t="str">
            <v>繰越有</v>
          </cell>
          <cell r="V200" t="str">
            <v>H23. 4. 1</v>
          </cell>
          <cell r="W200" t="str">
            <v>H24. 3.31</v>
          </cell>
          <cell r="X200">
            <v>900044</v>
          </cell>
          <cell r="Y200" t="str">
            <v>城武　昇一</v>
          </cell>
          <cell r="Z200">
            <v>10950000</v>
          </cell>
          <cell r="AA200" t="str">
            <v>研）学術院（福浦）</v>
          </cell>
          <cell r="AB200" t="str">
            <v>医学部</v>
          </cell>
          <cell r="AC200" t="str">
            <v>准教授</v>
          </cell>
          <cell r="AH200">
            <v>1</v>
          </cell>
          <cell r="AI200" t="str">
            <v>開始</v>
          </cell>
          <cell r="AK200" t="str">
            <v>挑戦的萌芽研究</v>
          </cell>
          <cell r="AL200" t="str">
            <v>H23. 4</v>
          </cell>
          <cell r="AM200" t="str">
            <v>H23. 9</v>
          </cell>
        </row>
        <row r="201">
          <cell r="A201">
            <v>1122689011</v>
          </cell>
          <cell r="B201" t="str">
            <v>(科研)乳児期発症の年齢依存性てんかん性脳症における責任遺伝子の単離</v>
          </cell>
          <cell r="C201">
            <v>10952177</v>
          </cell>
          <cell r="D201" t="str">
            <v>研）才津　浩智（19-）</v>
          </cell>
          <cell r="E201" t="str">
            <v>H19. 4. 1</v>
          </cell>
          <cell r="G201" t="str">
            <v>H23年度</v>
          </cell>
          <cell r="H201" t="str">
            <v>(科研)乳児期発症の年齢依存性てんかん性脳</v>
          </cell>
          <cell r="I201" t="str">
            <v>科学研究費補助金</v>
          </cell>
          <cell r="J201">
            <v>8160006</v>
          </cell>
          <cell r="K201" t="str">
            <v>大堀　陽子</v>
          </cell>
          <cell r="L201">
            <v>10320000</v>
          </cell>
          <cell r="M201" t="str">
            <v>研究推進課（22-）</v>
          </cell>
          <cell r="N201">
            <v>650000000</v>
          </cell>
          <cell r="O201" t="str">
            <v>（支出）科学研究費補助金</v>
          </cell>
          <cell r="P201">
            <v>1</v>
          </cell>
          <cell r="Q201" t="str">
            <v>直接経費</v>
          </cell>
          <cell r="R201">
            <v>3</v>
          </cell>
          <cell r="S201" t="str">
            <v>科研費</v>
          </cell>
          <cell r="T201">
            <v>1</v>
          </cell>
          <cell r="U201" t="str">
            <v>繰越有</v>
          </cell>
          <cell r="V201" t="str">
            <v>H23. 4. 1</v>
          </cell>
          <cell r="W201" t="str">
            <v>H24. 3.31</v>
          </cell>
          <cell r="X201">
            <v>1060585</v>
          </cell>
          <cell r="Y201" t="str">
            <v>才津　浩智</v>
          </cell>
          <cell r="Z201">
            <v>10950000</v>
          </cell>
          <cell r="AA201" t="str">
            <v>研）学術院（福浦）</v>
          </cell>
          <cell r="AB201" t="str">
            <v>医学部</v>
          </cell>
          <cell r="AC201" t="str">
            <v>准教授</v>
          </cell>
          <cell r="AH201">
            <v>1</v>
          </cell>
          <cell r="AI201" t="str">
            <v>開始</v>
          </cell>
          <cell r="AK201" t="str">
            <v>若手研究(A)</v>
          </cell>
          <cell r="AL201" t="str">
            <v>H23. 4</v>
          </cell>
          <cell r="AM201" t="str">
            <v>H23. 9</v>
          </cell>
        </row>
        <row r="202">
          <cell r="A202">
            <v>1122730300</v>
          </cell>
          <cell r="B202" t="str">
            <v>(科研)製造業における仲介機能に関する実証研究</v>
          </cell>
          <cell r="C202">
            <v>10901249</v>
          </cell>
          <cell r="D202" t="str">
            <v>研）山藤　竜太郎（21-）</v>
          </cell>
          <cell r="E202" t="str">
            <v>H21. 4. 1</v>
          </cell>
          <cell r="G202" t="str">
            <v>H23年度</v>
          </cell>
          <cell r="H202" t="str">
            <v>(科研)製造業における仲介機能に関する実証</v>
          </cell>
          <cell r="I202" t="str">
            <v>科学研究費補助金</v>
          </cell>
          <cell r="J202">
            <v>8160006</v>
          </cell>
          <cell r="K202" t="str">
            <v>大堀　陽子</v>
          </cell>
          <cell r="L202">
            <v>10320000</v>
          </cell>
          <cell r="M202" t="str">
            <v>研究推進課（22-）</v>
          </cell>
          <cell r="N202">
            <v>650000000</v>
          </cell>
          <cell r="O202" t="str">
            <v>（支出）科学研究費補助金</v>
          </cell>
          <cell r="P202">
            <v>1</v>
          </cell>
          <cell r="Q202" t="str">
            <v>直接経費</v>
          </cell>
          <cell r="R202">
            <v>3</v>
          </cell>
          <cell r="S202" t="str">
            <v>科研費</v>
          </cell>
          <cell r="T202">
            <v>1</v>
          </cell>
          <cell r="U202" t="str">
            <v>繰越有</v>
          </cell>
          <cell r="V202" t="str">
            <v>H23. 4. 1</v>
          </cell>
          <cell r="W202" t="str">
            <v>H24. 3.31</v>
          </cell>
          <cell r="X202">
            <v>1090505</v>
          </cell>
          <cell r="Y202" t="str">
            <v>山藤　竜太郎</v>
          </cell>
          <cell r="Z202">
            <v>10900000</v>
          </cell>
          <cell r="AA202" t="str">
            <v>研）学術院</v>
          </cell>
          <cell r="AB202" t="str">
            <v>国際総合科学部</v>
          </cell>
          <cell r="AC202" t="str">
            <v>准教授</v>
          </cell>
          <cell r="AH202">
            <v>1</v>
          </cell>
          <cell r="AI202" t="str">
            <v>開始</v>
          </cell>
          <cell r="AK202" t="str">
            <v>若手研究(B)</v>
          </cell>
          <cell r="AL202" t="str">
            <v>H23. 4</v>
          </cell>
          <cell r="AM202" t="str">
            <v>H23. 9</v>
          </cell>
        </row>
        <row r="203">
          <cell r="A203">
            <v>1122770108</v>
          </cell>
          <cell r="B203" t="str">
            <v>(科研)固体NMRを用いたヌクレオソーム中のヒストンの動的構造解析</v>
          </cell>
          <cell r="C203">
            <v>11302023</v>
          </cell>
          <cell r="D203" t="str">
            <v>客）戸所　泰人（22-）</v>
          </cell>
          <cell r="E203" t="str">
            <v>H22. 4. 1</v>
          </cell>
          <cell r="G203" t="str">
            <v>H23年度</v>
          </cell>
          <cell r="H203" t="str">
            <v>(科研)固体NMRを用いたヌクレオソーム中の</v>
          </cell>
          <cell r="I203" t="str">
            <v>科学研究費補助金</v>
          </cell>
          <cell r="J203">
            <v>8160006</v>
          </cell>
          <cell r="K203" t="str">
            <v>大堀　陽子</v>
          </cell>
          <cell r="L203">
            <v>10320000</v>
          </cell>
          <cell r="M203" t="str">
            <v>研究推進課（22-）</v>
          </cell>
          <cell r="N203">
            <v>650000000</v>
          </cell>
          <cell r="O203" t="str">
            <v>（支出）科学研究費補助金</v>
          </cell>
          <cell r="P203">
            <v>1</v>
          </cell>
          <cell r="Q203" t="str">
            <v>直接経費</v>
          </cell>
          <cell r="R203">
            <v>3</v>
          </cell>
          <cell r="S203" t="str">
            <v>科研費</v>
          </cell>
          <cell r="T203">
            <v>1</v>
          </cell>
          <cell r="U203" t="str">
            <v>繰越有</v>
          </cell>
          <cell r="V203" t="str">
            <v>H23. 4. 1</v>
          </cell>
          <cell r="W203" t="str">
            <v>H24. 3.31</v>
          </cell>
          <cell r="X203">
            <v>7160392</v>
          </cell>
          <cell r="Y203" t="str">
            <v>戸所　泰人</v>
          </cell>
          <cell r="Z203">
            <v>11300000</v>
          </cell>
          <cell r="AA203" t="str">
            <v>客）客員教員等</v>
          </cell>
          <cell r="AB203" t="str">
            <v>生命ナノシステム科学研究科</v>
          </cell>
          <cell r="AC203" t="str">
            <v>博士研究員</v>
          </cell>
          <cell r="AH203">
            <v>1</v>
          </cell>
          <cell r="AI203" t="str">
            <v>開始</v>
          </cell>
          <cell r="AK203" t="str">
            <v>若手研究(B)</v>
          </cell>
          <cell r="AL203" t="str">
            <v>H23. 4</v>
          </cell>
          <cell r="AM203" t="str">
            <v>H23. 9</v>
          </cell>
        </row>
        <row r="204">
          <cell r="A204">
            <v>1122770109</v>
          </cell>
          <cell r="B204" t="str">
            <v>(科研)DNA損傷を乗り越えるDNAポリメラーゼと/REV1複合体の構造機能解析</v>
          </cell>
          <cell r="C204">
            <v>10901147</v>
          </cell>
          <cell r="D204" t="str">
            <v>研）橋本　博</v>
          </cell>
          <cell r="E204" t="str">
            <v>H16. 4. 1</v>
          </cell>
          <cell r="G204" t="str">
            <v>H23年度</v>
          </cell>
          <cell r="H204" t="str">
            <v>(科研)DNA損傷を乗り越えるDNAポリメラーゼ</v>
          </cell>
          <cell r="I204" t="str">
            <v>科学研究費補助金</v>
          </cell>
          <cell r="J204">
            <v>8160006</v>
          </cell>
          <cell r="K204" t="str">
            <v>大堀　陽子</v>
          </cell>
          <cell r="L204">
            <v>10320000</v>
          </cell>
          <cell r="M204" t="str">
            <v>研究推進課（22-）</v>
          </cell>
          <cell r="N204">
            <v>650000000</v>
          </cell>
          <cell r="O204" t="str">
            <v>（支出）科学研究費補助金</v>
          </cell>
          <cell r="P204">
            <v>1</v>
          </cell>
          <cell r="Q204" t="str">
            <v>直接経費</v>
          </cell>
          <cell r="R204">
            <v>3</v>
          </cell>
          <cell r="S204" t="str">
            <v>科研費</v>
          </cell>
          <cell r="T204">
            <v>1</v>
          </cell>
          <cell r="U204" t="str">
            <v>繰越有</v>
          </cell>
          <cell r="V204" t="str">
            <v>H23. 4. 1</v>
          </cell>
          <cell r="W204" t="str">
            <v>H24. 3.31</v>
          </cell>
          <cell r="X204">
            <v>1010039</v>
          </cell>
          <cell r="Y204" t="str">
            <v>橋本　博</v>
          </cell>
          <cell r="Z204">
            <v>10900000</v>
          </cell>
          <cell r="AA204" t="str">
            <v>研）学術院</v>
          </cell>
          <cell r="AB204" t="str">
            <v>生命ナノシステム科学研究科</v>
          </cell>
          <cell r="AC204" t="str">
            <v>助教</v>
          </cell>
          <cell r="AH204">
            <v>1</v>
          </cell>
          <cell r="AI204" t="str">
            <v>開始</v>
          </cell>
          <cell r="AK204" t="str">
            <v>若手研究(B)</v>
          </cell>
          <cell r="AL204" t="str">
            <v>H23. 4</v>
          </cell>
          <cell r="AM204" t="str">
            <v>H23. 9</v>
          </cell>
        </row>
        <row r="205">
          <cell r="A205">
            <v>1122780006</v>
          </cell>
          <cell r="B205" t="str">
            <v>(科研)小麦アレルギーの原因となるグリアジンをコードする遺伝子の同定</v>
          </cell>
          <cell r="C205">
            <v>10901245</v>
          </cell>
          <cell r="D205" t="str">
            <v>研）川浦　香奈子（20-）</v>
          </cell>
          <cell r="E205" t="str">
            <v>H20. 4. 1</v>
          </cell>
          <cell r="G205" t="str">
            <v>H23年度</v>
          </cell>
          <cell r="H205" t="str">
            <v>(科研)小麦アレルギーの原因となるグリアジ</v>
          </cell>
          <cell r="I205" t="str">
            <v>科学研究費補助金</v>
          </cell>
          <cell r="J205">
            <v>8160006</v>
          </cell>
          <cell r="K205" t="str">
            <v>大堀　陽子</v>
          </cell>
          <cell r="L205">
            <v>10320000</v>
          </cell>
          <cell r="M205" t="str">
            <v>研究推進課（22-）</v>
          </cell>
          <cell r="N205">
            <v>650000000</v>
          </cell>
          <cell r="O205" t="str">
            <v>（支出）科学研究費補助金</v>
          </cell>
          <cell r="P205">
            <v>1</v>
          </cell>
          <cell r="Q205" t="str">
            <v>直接経費</v>
          </cell>
          <cell r="R205">
            <v>3</v>
          </cell>
          <cell r="S205" t="str">
            <v>科研費</v>
          </cell>
          <cell r="T205">
            <v>1</v>
          </cell>
          <cell r="U205" t="str">
            <v>繰越有</v>
          </cell>
          <cell r="V205" t="str">
            <v>H23. 4. 1</v>
          </cell>
          <cell r="W205" t="str">
            <v>H24. 3.31</v>
          </cell>
          <cell r="X205">
            <v>1080509</v>
          </cell>
          <cell r="Y205" t="str">
            <v>川浦　香奈子</v>
          </cell>
          <cell r="Z205">
            <v>10900000</v>
          </cell>
          <cell r="AA205" t="str">
            <v>研）学術院</v>
          </cell>
          <cell r="AB205" t="str">
            <v>国際総合科学部(舞岡）</v>
          </cell>
          <cell r="AC205" t="str">
            <v>助教</v>
          </cell>
          <cell r="AH205">
            <v>1</v>
          </cell>
          <cell r="AI205" t="str">
            <v>開始</v>
          </cell>
          <cell r="AK205" t="str">
            <v>若手研究(B)</v>
          </cell>
          <cell r="AL205" t="str">
            <v>H23. 4</v>
          </cell>
          <cell r="AM205" t="str">
            <v>H23. 9</v>
          </cell>
        </row>
        <row r="206">
          <cell r="A206">
            <v>1122790436</v>
          </cell>
          <cell r="B206" t="str">
            <v>(科研)ＺＥＰ－ＬＥＤＧＦ融合タンパクを用いたＬＶベクターの配列特異的挿入法の確立</v>
          </cell>
          <cell r="C206">
            <v>10952122</v>
          </cell>
          <cell r="D206" t="str">
            <v>研）井野　麻美（19-）</v>
          </cell>
          <cell r="E206" t="str">
            <v>H19. 4. 1</v>
          </cell>
          <cell r="G206" t="str">
            <v>H23年度</v>
          </cell>
          <cell r="H206" t="str">
            <v>(科研)ＺＥＰ－ＬＥＤＧＦ融合タンパクを用</v>
          </cell>
          <cell r="I206" t="str">
            <v>科学研究費補助金</v>
          </cell>
          <cell r="J206">
            <v>8160006</v>
          </cell>
          <cell r="K206" t="str">
            <v>大堀　陽子</v>
          </cell>
          <cell r="L206">
            <v>10320000</v>
          </cell>
          <cell r="M206" t="str">
            <v>研究推進課（22-）</v>
          </cell>
          <cell r="N206">
            <v>650000000</v>
          </cell>
          <cell r="O206" t="str">
            <v>（支出）科学研究費補助金</v>
          </cell>
          <cell r="P206">
            <v>1</v>
          </cell>
          <cell r="Q206" t="str">
            <v>直接経費</v>
          </cell>
          <cell r="R206">
            <v>3</v>
          </cell>
          <cell r="S206" t="str">
            <v>科研費</v>
          </cell>
          <cell r="T206">
            <v>1</v>
          </cell>
          <cell r="U206" t="str">
            <v>繰越有</v>
          </cell>
          <cell r="V206" t="str">
            <v>H23. 4. 1</v>
          </cell>
          <cell r="W206" t="str">
            <v>H24. 3.31</v>
          </cell>
          <cell r="X206">
            <v>1070508</v>
          </cell>
          <cell r="Y206" t="str">
            <v>井野　麻美</v>
          </cell>
          <cell r="Z206">
            <v>10950000</v>
          </cell>
          <cell r="AA206" t="str">
            <v>研）学術院（福浦）</v>
          </cell>
          <cell r="AB206" t="str">
            <v>医学部</v>
          </cell>
          <cell r="AC206" t="str">
            <v>助教</v>
          </cell>
          <cell r="AH206">
            <v>1</v>
          </cell>
          <cell r="AI206" t="str">
            <v>開始</v>
          </cell>
          <cell r="AK206" t="str">
            <v>若手研究(B)</v>
          </cell>
          <cell r="AL206" t="str">
            <v>H23. 4</v>
          </cell>
          <cell r="AM206" t="str">
            <v>H23. 9</v>
          </cell>
        </row>
        <row r="207">
          <cell r="A207">
            <v>1122790530</v>
          </cell>
          <cell r="B207" t="str">
            <v>(科研)プロテオミクスによる卵巣明細胞腺癌の分泌タンパク質の解析および診断、治療への応用</v>
          </cell>
          <cell r="C207">
            <v>10901223</v>
          </cell>
          <cell r="D207" t="str">
            <v>研）荒川　憲昭</v>
          </cell>
          <cell r="E207" t="str">
            <v>H17. 4. 1</v>
          </cell>
          <cell r="G207" t="str">
            <v>H23年度</v>
          </cell>
          <cell r="H207" t="str">
            <v>(科研)プロテオミクスによる卵巣明細胞腺癌</v>
          </cell>
          <cell r="I207" t="str">
            <v>科学研究費補助金</v>
          </cell>
          <cell r="J207">
            <v>8160006</v>
          </cell>
          <cell r="K207" t="str">
            <v>大堀　陽子</v>
          </cell>
          <cell r="L207">
            <v>10320000</v>
          </cell>
          <cell r="M207" t="str">
            <v>研究推進課（22-）</v>
          </cell>
          <cell r="N207">
            <v>650000000</v>
          </cell>
          <cell r="O207" t="str">
            <v>（支出）科学研究費補助金</v>
          </cell>
          <cell r="P207">
            <v>1</v>
          </cell>
          <cell r="Q207" t="str">
            <v>直接経費</v>
          </cell>
          <cell r="R207">
            <v>3</v>
          </cell>
          <cell r="S207" t="str">
            <v>科研費</v>
          </cell>
          <cell r="T207">
            <v>1</v>
          </cell>
          <cell r="U207" t="str">
            <v>繰越有</v>
          </cell>
          <cell r="V207" t="str">
            <v>H23. 4. 1</v>
          </cell>
          <cell r="W207" t="str">
            <v>H24. 3.31</v>
          </cell>
          <cell r="X207">
            <v>1050592</v>
          </cell>
          <cell r="Y207" t="str">
            <v>荒川　憲昭</v>
          </cell>
          <cell r="Z207">
            <v>10900000</v>
          </cell>
          <cell r="AA207" t="str">
            <v>研）学術院</v>
          </cell>
          <cell r="AB207" t="str">
            <v>生命ナノシステム科学研究科</v>
          </cell>
          <cell r="AC207" t="str">
            <v>助教</v>
          </cell>
          <cell r="AH207">
            <v>1</v>
          </cell>
          <cell r="AI207" t="str">
            <v>開始</v>
          </cell>
          <cell r="AK207" t="str">
            <v>若手研究(B)</v>
          </cell>
          <cell r="AL207" t="str">
            <v>H23. 4</v>
          </cell>
          <cell r="AM207" t="str">
            <v>H23. 9</v>
          </cell>
        </row>
        <row r="208">
          <cell r="A208">
            <v>1122790660</v>
          </cell>
          <cell r="B208" t="str">
            <v>(科研)IGF,IGFBP-1を用いたNASH診断方法の開発</v>
          </cell>
          <cell r="C208">
            <v>11001128</v>
          </cell>
          <cell r="D208" t="str">
            <v>病附）米田　正人</v>
          </cell>
          <cell r="E208" t="str">
            <v>H18. 4. 1</v>
          </cell>
          <cell r="G208" t="str">
            <v>H23年度</v>
          </cell>
          <cell r="H208" t="str">
            <v>(科研)IGF,IGFBP-1を用いたNASH診断方法の</v>
          </cell>
          <cell r="I208" t="str">
            <v>科学研究費補助金</v>
          </cell>
          <cell r="J208">
            <v>8160006</v>
          </cell>
          <cell r="K208" t="str">
            <v>大堀　陽子</v>
          </cell>
          <cell r="L208">
            <v>10320000</v>
          </cell>
          <cell r="M208" t="str">
            <v>研究推進課（22-）</v>
          </cell>
          <cell r="N208">
            <v>650000000</v>
          </cell>
          <cell r="O208" t="str">
            <v>（支出）科学研究費補助金</v>
          </cell>
          <cell r="P208">
            <v>1</v>
          </cell>
          <cell r="Q208" t="str">
            <v>直接経費</v>
          </cell>
          <cell r="R208">
            <v>3</v>
          </cell>
          <cell r="S208" t="str">
            <v>科研費</v>
          </cell>
          <cell r="T208">
            <v>1</v>
          </cell>
          <cell r="U208" t="str">
            <v>繰越有</v>
          </cell>
          <cell r="V208" t="str">
            <v>H23. 4. 1</v>
          </cell>
          <cell r="W208" t="str">
            <v>H24. 3.31</v>
          </cell>
          <cell r="X208">
            <v>1050599</v>
          </cell>
          <cell r="Y208" t="str">
            <v>米田　正人</v>
          </cell>
          <cell r="Z208">
            <v>20500000</v>
          </cell>
          <cell r="AA208" t="str">
            <v>附）診療科</v>
          </cell>
          <cell r="AB208" t="str">
            <v>附属病院</v>
          </cell>
          <cell r="AC208" t="str">
            <v>助教</v>
          </cell>
          <cell r="AH208">
            <v>1</v>
          </cell>
          <cell r="AI208" t="str">
            <v>開始</v>
          </cell>
          <cell r="AK208" t="str">
            <v>若手研究(B)</v>
          </cell>
          <cell r="AL208" t="str">
            <v>H23. 4</v>
          </cell>
          <cell r="AM208" t="str">
            <v>H23. 9</v>
          </cell>
        </row>
        <row r="209">
          <cell r="A209">
            <v>1122790719</v>
          </cell>
          <cell r="B209" t="str">
            <v>(科研)5型アデニル酸シクラーゼによる活性酸素産生シグナルの解析と心不全治療への応用</v>
          </cell>
          <cell r="C209">
            <v>11351073</v>
          </cell>
          <cell r="D209" t="str">
            <v>客）白　云哲（22-</v>
          </cell>
          <cell r="E209" t="str">
            <v>H22. 4. 1</v>
          </cell>
          <cell r="G209" t="str">
            <v>H23年度</v>
          </cell>
          <cell r="H209" t="str">
            <v>(科研)5型アデニル酸シクラーゼによる活性</v>
          </cell>
          <cell r="I209" t="str">
            <v>科学研究費補助金</v>
          </cell>
          <cell r="J209">
            <v>8160006</v>
          </cell>
          <cell r="K209" t="str">
            <v>大堀　陽子</v>
          </cell>
          <cell r="L209">
            <v>10320000</v>
          </cell>
          <cell r="M209" t="str">
            <v>研究推進課（22-）</v>
          </cell>
          <cell r="N209">
            <v>650000000</v>
          </cell>
          <cell r="O209" t="str">
            <v>（支出）科学研究費補助金</v>
          </cell>
          <cell r="P209">
            <v>1</v>
          </cell>
          <cell r="Q209" t="str">
            <v>直接経費</v>
          </cell>
          <cell r="R209">
            <v>3</v>
          </cell>
          <cell r="S209" t="str">
            <v>科研費</v>
          </cell>
          <cell r="T209">
            <v>1</v>
          </cell>
          <cell r="U209" t="str">
            <v>繰越有</v>
          </cell>
          <cell r="V209" t="str">
            <v>H23. 4. 1</v>
          </cell>
          <cell r="W209" t="str">
            <v>H24. 3.31</v>
          </cell>
          <cell r="X209">
            <v>5160050</v>
          </cell>
          <cell r="Y209" t="str">
            <v>白　云哲</v>
          </cell>
          <cell r="Z209">
            <v>11350000</v>
          </cell>
          <cell r="AA209" t="str">
            <v>客)客員教員等(福浦)(19-)</v>
          </cell>
          <cell r="AB209" t="str">
            <v>医学部</v>
          </cell>
          <cell r="AC209" t="str">
            <v>共同研究員</v>
          </cell>
          <cell r="AH209">
            <v>1</v>
          </cell>
          <cell r="AI209" t="str">
            <v>開始</v>
          </cell>
          <cell r="AK209" t="str">
            <v>若手研究(B)</v>
          </cell>
          <cell r="AL209" t="str">
            <v>H23. 4</v>
          </cell>
          <cell r="AM209" t="str">
            <v>H23. 9</v>
          </cell>
        </row>
        <row r="210">
          <cell r="A210">
            <v>1122790823</v>
          </cell>
          <cell r="B210" t="str">
            <v>(科研)劣性型脊髄小脳変性症の遺伝子単離研究</v>
          </cell>
          <cell r="C210">
            <v>10952308</v>
          </cell>
          <cell r="D210" t="str">
            <v>研）土井　宏（20-）</v>
          </cell>
          <cell r="E210" t="str">
            <v>H20. 4. 1</v>
          </cell>
          <cell r="G210" t="str">
            <v>H23年度</v>
          </cell>
          <cell r="H210" t="str">
            <v>(科研)劣性型脊髄小脳変性症の遺伝子単離研</v>
          </cell>
          <cell r="I210" t="str">
            <v>科学研究費補助金</v>
          </cell>
          <cell r="J210">
            <v>8160006</v>
          </cell>
          <cell r="K210" t="str">
            <v>大堀　陽子</v>
          </cell>
          <cell r="L210">
            <v>10320000</v>
          </cell>
          <cell r="M210" t="str">
            <v>研究推進課（22-）</v>
          </cell>
          <cell r="N210">
            <v>650000000</v>
          </cell>
          <cell r="O210" t="str">
            <v>（支出）科学研究費補助金</v>
          </cell>
          <cell r="P210">
            <v>1</v>
          </cell>
          <cell r="Q210" t="str">
            <v>直接経費</v>
          </cell>
          <cell r="R210">
            <v>3</v>
          </cell>
          <cell r="S210" t="str">
            <v>科研費</v>
          </cell>
          <cell r="T210">
            <v>1</v>
          </cell>
          <cell r="U210" t="str">
            <v>繰越有</v>
          </cell>
          <cell r="V210" t="str">
            <v>H23. 4. 1</v>
          </cell>
          <cell r="W210" t="str">
            <v>H24. 3.31</v>
          </cell>
          <cell r="X210">
            <v>1080516</v>
          </cell>
          <cell r="Y210" t="str">
            <v>土井　宏</v>
          </cell>
          <cell r="Z210">
            <v>10950000</v>
          </cell>
          <cell r="AA210" t="str">
            <v>研）学術院（福浦）</v>
          </cell>
          <cell r="AB210" t="str">
            <v>医学部</v>
          </cell>
          <cell r="AC210" t="str">
            <v>助教</v>
          </cell>
          <cell r="AH210">
            <v>1</v>
          </cell>
          <cell r="AI210" t="str">
            <v>開始</v>
          </cell>
          <cell r="AK210" t="str">
            <v>若手研究(B)</v>
          </cell>
          <cell r="AL210" t="str">
            <v>H23. 4</v>
          </cell>
          <cell r="AM210" t="str">
            <v>H23. 9</v>
          </cell>
        </row>
        <row r="211">
          <cell r="A211">
            <v>1122791214</v>
          </cell>
          <cell r="B211" t="str">
            <v>(科研)新規F-18標識合成法の開発とそれを活用する[F-18]フルオロアミノ酸の合成</v>
          </cell>
          <cell r="C211">
            <v>11351051</v>
          </cell>
          <cell r="D211" t="str">
            <v>客）有澤　哲（20-）</v>
          </cell>
          <cell r="E211" t="str">
            <v>H20. 4. 1</v>
          </cell>
          <cell r="G211" t="str">
            <v>H23年度</v>
          </cell>
          <cell r="H211" t="str">
            <v>(科研)新規F-18標識合成法の開発とそれを活</v>
          </cell>
          <cell r="I211" t="str">
            <v>科学研究費補助金</v>
          </cell>
          <cell r="J211">
            <v>8160006</v>
          </cell>
          <cell r="K211" t="str">
            <v>大堀　陽子</v>
          </cell>
          <cell r="L211">
            <v>10320000</v>
          </cell>
          <cell r="M211" t="str">
            <v>研究推進課（22-）</v>
          </cell>
          <cell r="N211">
            <v>650000000</v>
          </cell>
          <cell r="O211" t="str">
            <v>（支出）科学研究費補助金</v>
          </cell>
          <cell r="P211">
            <v>1</v>
          </cell>
          <cell r="Q211" t="str">
            <v>直接経費</v>
          </cell>
          <cell r="R211">
            <v>3</v>
          </cell>
          <cell r="S211" t="str">
            <v>科研費</v>
          </cell>
          <cell r="T211">
            <v>1</v>
          </cell>
          <cell r="U211" t="str">
            <v>繰越有</v>
          </cell>
          <cell r="V211" t="str">
            <v>H23. 4. 1</v>
          </cell>
          <cell r="W211" t="str">
            <v>H24. 3.31</v>
          </cell>
          <cell r="X211">
            <v>7160294</v>
          </cell>
          <cell r="Y211" t="str">
            <v>有澤　哲</v>
          </cell>
          <cell r="Z211">
            <v>11350000</v>
          </cell>
          <cell r="AA211" t="str">
            <v>客)客員教員等(福浦)(19-)</v>
          </cell>
          <cell r="AB211" t="str">
            <v>医学部</v>
          </cell>
          <cell r="AC211" t="str">
            <v>特任助教</v>
          </cell>
          <cell r="AH211">
            <v>1</v>
          </cell>
          <cell r="AI211" t="str">
            <v>開始</v>
          </cell>
          <cell r="AK211" t="str">
            <v>若手研究(B)</v>
          </cell>
          <cell r="AL211" t="str">
            <v>H23. 4</v>
          </cell>
          <cell r="AM211" t="str">
            <v>H23. 9</v>
          </cell>
        </row>
        <row r="212">
          <cell r="A212">
            <v>1122791619</v>
          </cell>
          <cell r="B212" t="str">
            <v>(科研)EGFR阻害剤による急性肺障害発症のメカニズム解明とその抑制方法の開発</v>
          </cell>
          <cell r="C212">
            <v>11351017</v>
          </cell>
          <cell r="D212" t="str">
            <v>客）石黒　由香利(19-)</v>
          </cell>
          <cell r="E212" t="str">
            <v>H19. 4. 1</v>
          </cell>
          <cell r="G212" t="str">
            <v>H23年度</v>
          </cell>
          <cell r="H212" t="str">
            <v>(科研)EGFR阻害剤による急性肺障害発症のメ</v>
          </cell>
          <cell r="I212" t="str">
            <v>科学研究費補助金</v>
          </cell>
          <cell r="J212">
            <v>8160006</v>
          </cell>
          <cell r="K212" t="str">
            <v>大堀　陽子</v>
          </cell>
          <cell r="L212">
            <v>10320000</v>
          </cell>
          <cell r="M212" t="str">
            <v>研究推進課（22-）</v>
          </cell>
          <cell r="N212">
            <v>650000000</v>
          </cell>
          <cell r="O212" t="str">
            <v>（支出）科学研究費補助金</v>
          </cell>
          <cell r="P212">
            <v>1</v>
          </cell>
          <cell r="Q212" t="str">
            <v>直接経費</v>
          </cell>
          <cell r="R212">
            <v>3</v>
          </cell>
          <cell r="S212" t="str">
            <v>科研費</v>
          </cell>
          <cell r="T212">
            <v>1</v>
          </cell>
          <cell r="U212" t="str">
            <v>繰越有</v>
          </cell>
          <cell r="V212" t="str">
            <v>H23. 4. 1</v>
          </cell>
          <cell r="W212" t="str">
            <v>H24. 3.31</v>
          </cell>
          <cell r="X212">
            <v>7160111</v>
          </cell>
          <cell r="Y212" t="str">
            <v>石黒　由香利</v>
          </cell>
          <cell r="Z212">
            <v>11350000</v>
          </cell>
          <cell r="AA212" t="str">
            <v>客)客員教員等(福浦)(19-)</v>
          </cell>
          <cell r="AB212" t="str">
            <v>医学部</v>
          </cell>
          <cell r="AC212" t="str">
            <v>特任助教</v>
          </cell>
          <cell r="AH212">
            <v>1</v>
          </cell>
          <cell r="AI212" t="str">
            <v>開始</v>
          </cell>
          <cell r="AK212" t="str">
            <v>若手研究(B)</v>
          </cell>
          <cell r="AL212" t="str">
            <v>H23. 4</v>
          </cell>
          <cell r="AM212" t="str">
            <v>H23. 9</v>
          </cell>
        </row>
        <row r="213">
          <cell r="A213">
            <v>1122791998</v>
          </cell>
          <cell r="B213" t="str">
            <v>(科研)内視鏡支援下口腔外科手術を普及させるための安価な内視鏡システムの開発</v>
          </cell>
          <cell r="C213">
            <v>11001244</v>
          </cell>
          <cell r="D213" t="str">
            <v>病附）岩井　俊憲（22-）</v>
          </cell>
          <cell r="E213" t="str">
            <v>H22. 4. 1</v>
          </cell>
          <cell r="G213" t="str">
            <v>H23年度</v>
          </cell>
          <cell r="H213" t="str">
            <v>(科研)内視鏡支援下口腔外科手術を普及させ</v>
          </cell>
          <cell r="I213" t="str">
            <v>科学研究費補助金</v>
          </cell>
          <cell r="J213">
            <v>8160006</v>
          </cell>
          <cell r="K213" t="str">
            <v>大堀　陽子</v>
          </cell>
          <cell r="L213">
            <v>10320000</v>
          </cell>
          <cell r="M213" t="str">
            <v>研究推進課（22-）</v>
          </cell>
          <cell r="N213">
            <v>650000000</v>
          </cell>
          <cell r="O213" t="str">
            <v>（支出）科学研究費補助金</v>
          </cell>
          <cell r="P213">
            <v>1</v>
          </cell>
          <cell r="Q213" t="str">
            <v>直接経費</v>
          </cell>
          <cell r="R213">
            <v>3</v>
          </cell>
          <cell r="S213" t="str">
            <v>科研費</v>
          </cell>
          <cell r="T213">
            <v>1</v>
          </cell>
          <cell r="U213" t="str">
            <v>繰越有</v>
          </cell>
          <cell r="V213" t="str">
            <v>H23. 4. 1</v>
          </cell>
          <cell r="W213" t="str">
            <v>H24. 3.31</v>
          </cell>
          <cell r="X213">
            <v>7804016</v>
          </cell>
          <cell r="Y213" t="str">
            <v>岩井　俊憲</v>
          </cell>
          <cell r="Z213">
            <v>11000000</v>
          </cell>
          <cell r="AA213" t="str">
            <v>病）学術院（病院）</v>
          </cell>
          <cell r="AB213" t="str">
            <v>附属病院</v>
          </cell>
          <cell r="AC213" t="str">
            <v>助教</v>
          </cell>
          <cell r="AH213">
            <v>1</v>
          </cell>
          <cell r="AI213" t="str">
            <v>開始</v>
          </cell>
          <cell r="AK213" t="str">
            <v>若手研究(B)</v>
          </cell>
          <cell r="AL213" t="str">
            <v>H23. 4</v>
          </cell>
          <cell r="AM213" t="str">
            <v>H23. 9</v>
          </cell>
        </row>
        <row r="214">
          <cell r="A214">
            <v>1122810025</v>
          </cell>
          <cell r="B214" t="str">
            <v>(科研)精密コロナ放電を用いた新規化学イオン化質量分析法の開発と実大気計測への展開</v>
          </cell>
          <cell r="C214">
            <v>10901266</v>
          </cell>
          <cell r="D214" t="str">
            <v>研）関本　奏子（23-）</v>
          </cell>
          <cell r="E214" t="str">
            <v>H23. 4. 1</v>
          </cell>
          <cell r="G214" t="str">
            <v>H23年度</v>
          </cell>
          <cell r="H214" t="str">
            <v>(科研)精密コロナ放電を用いた新規化学イオ</v>
          </cell>
          <cell r="I214" t="str">
            <v>科学研究費補助金</v>
          </cell>
          <cell r="J214">
            <v>8160006</v>
          </cell>
          <cell r="K214" t="str">
            <v>大堀　陽子</v>
          </cell>
          <cell r="L214">
            <v>10320000</v>
          </cell>
          <cell r="M214" t="str">
            <v>研究推進課（22-）</v>
          </cell>
          <cell r="N214">
            <v>650000000</v>
          </cell>
          <cell r="O214" t="str">
            <v>（支出）科学研究費補助金</v>
          </cell>
          <cell r="P214">
            <v>1</v>
          </cell>
          <cell r="Q214" t="str">
            <v>直接経費</v>
          </cell>
          <cell r="R214">
            <v>3</v>
          </cell>
          <cell r="S214" t="str">
            <v>科研費</v>
          </cell>
          <cell r="T214">
            <v>1</v>
          </cell>
          <cell r="U214" t="str">
            <v>繰越有</v>
          </cell>
          <cell r="V214" t="str">
            <v>H23. 4. 1</v>
          </cell>
          <cell r="W214" t="str">
            <v>H24. 3.31</v>
          </cell>
          <cell r="X214">
            <v>5160035</v>
          </cell>
          <cell r="Y214" t="str">
            <v>関本　奏子</v>
          </cell>
          <cell r="Z214">
            <v>10900000</v>
          </cell>
          <cell r="AA214" t="str">
            <v>研）学術院</v>
          </cell>
          <cell r="AB214" t="str">
            <v>国際総合科学部(八景）</v>
          </cell>
          <cell r="AC214" t="str">
            <v>助教</v>
          </cell>
          <cell r="AH214">
            <v>1</v>
          </cell>
          <cell r="AI214" t="str">
            <v>開始</v>
          </cell>
          <cell r="AK214" t="str">
            <v>研究活動スタート支援</v>
          </cell>
          <cell r="AL214" t="str">
            <v>H23. 4</v>
          </cell>
          <cell r="AM214" t="str">
            <v>H23. 9</v>
          </cell>
        </row>
        <row r="215">
          <cell r="A215">
            <v>1122830060</v>
          </cell>
          <cell r="B215" t="str">
            <v>(科研)経営者報酬の開示がコーポレート・ガバナンスに与える影響に関する分析</v>
          </cell>
          <cell r="C215">
            <v>11302029</v>
          </cell>
          <cell r="D215" t="str">
            <v>客）田中　佳容（22-）</v>
          </cell>
          <cell r="E215" t="str">
            <v>H22. 4. 1</v>
          </cell>
          <cell r="G215" t="str">
            <v>H23年度</v>
          </cell>
          <cell r="H215" t="str">
            <v>(科研)経営者報酬の開示がコーポレート・ガ</v>
          </cell>
          <cell r="I215" t="str">
            <v>科学研究費補助金</v>
          </cell>
          <cell r="J215">
            <v>8160006</v>
          </cell>
          <cell r="K215" t="str">
            <v>大堀　陽子</v>
          </cell>
          <cell r="L215">
            <v>10320000</v>
          </cell>
          <cell r="M215" t="str">
            <v>研究推進課（22-）</v>
          </cell>
          <cell r="N215">
            <v>650000000</v>
          </cell>
          <cell r="O215" t="str">
            <v>（支出）科学研究費補助金</v>
          </cell>
          <cell r="P215">
            <v>1</v>
          </cell>
          <cell r="Q215" t="str">
            <v>直接経費</v>
          </cell>
          <cell r="R215">
            <v>3</v>
          </cell>
          <cell r="S215" t="str">
            <v>科研費</v>
          </cell>
          <cell r="T215">
            <v>1</v>
          </cell>
          <cell r="U215" t="str">
            <v>繰越有</v>
          </cell>
          <cell r="V215" t="str">
            <v>H23. 4. 1</v>
          </cell>
          <cell r="W215" t="str">
            <v>H24. 3.31</v>
          </cell>
          <cell r="X215">
            <v>5160058</v>
          </cell>
          <cell r="Y215" t="str">
            <v>田中　佳容</v>
          </cell>
          <cell r="Z215">
            <v>11300000</v>
          </cell>
          <cell r="AA215" t="str">
            <v>客）客員教員等</v>
          </cell>
          <cell r="AB215" t="str">
            <v>国際総合科学部(八景）</v>
          </cell>
          <cell r="AC215" t="str">
            <v>客員准教授</v>
          </cell>
          <cell r="AH215">
            <v>1</v>
          </cell>
          <cell r="AI215" t="str">
            <v>開始</v>
          </cell>
          <cell r="AK215" t="str">
            <v>研究活動スタート支援</v>
          </cell>
          <cell r="AL215" t="str">
            <v>H23. 4</v>
          </cell>
          <cell r="AM215" t="str">
            <v>H23. 9</v>
          </cell>
        </row>
        <row r="216">
          <cell r="A216">
            <v>1122890149</v>
          </cell>
          <cell r="B216" t="str">
            <v>(科研)ヒト免疫不全ウイルス蛋白質の翻訳修飾機構の解明</v>
          </cell>
          <cell r="C216">
            <v>11351084</v>
          </cell>
          <cell r="D216" t="str">
            <v>客）宮川　敬（22-）</v>
          </cell>
          <cell r="E216" t="str">
            <v>H22. 4. 1</v>
          </cell>
          <cell r="G216" t="str">
            <v>H23年度</v>
          </cell>
          <cell r="H216" t="str">
            <v>(科研)ヒト免疫不全ウイルス蛋白質の翻訳修</v>
          </cell>
          <cell r="I216" t="str">
            <v>科学研究費補助金</v>
          </cell>
          <cell r="J216">
            <v>8160006</v>
          </cell>
          <cell r="K216" t="str">
            <v>大堀　陽子</v>
          </cell>
          <cell r="L216">
            <v>10320000</v>
          </cell>
          <cell r="M216" t="str">
            <v>研究推進課（22-）</v>
          </cell>
          <cell r="N216">
            <v>650000000</v>
          </cell>
          <cell r="O216" t="str">
            <v>（支出）科学研究費補助金</v>
          </cell>
          <cell r="P216">
            <v>1</v>
          </cell>
          <cell r="Q216" t="str">
            <v>直接経費</v>
          </cell>
          <cell r="R216">
            <v>3</v>
          </cell>
          <cell r="S216" t="str">
            <v>科研費</v>
          </cell>
          <cell r="T216">
            <v>1</v>
          </cell>
          <cell r="U216" t="str">
            <v>繰越有</v>
          </cell>
          <cell r="V216" t="str">
            <v>H23. 4. 1</v>
          </cell>
          <cell r="W216" t="str">
            <v>H24. 3.31</v>
          </cell>
          <cell r="X216">
            <v>5160059</v>
          </cell>
          <cell r="Y216" t="str">
            <v>宮川　敬</v>
          </cell>
          <cell r="Z216">
            <v>11350000</v>
          </cell>
          <cell r="AA216" t="str">
            <v>客)客員教員等(福浦)(19-)</v>
          </cell>
          <cell r="AB216" t="str">
            <v>医学部</v>
          </cell>
          <cell r="AC216" t="str">
            <v>客員研究員</v>
          </cell>
          <cell r="AH216">
            <v>1</v>
          </cell>
          <cell r="AI216" t="str">
            <v>開始</v>
          </cell>
          <cell r="AK216" t="str">
            <v>研究活動スタート支援</v>
          </cell>
          <cell r="AL216" t="str">
            <v>H23. 4</v>
          </cell>
          <cell r="AM216" t="str">
            <v>H23. 9</v>
          </cell>
        </row>
        <row r="217">
          <cell r="A217">
            <v>1122890150</v>
          </cell>
          <cell r="B217" t="str">
            <v>(科研)慢性腎臓病、メタボリック症候群におけるアンジオテンシン受容体結合蛋白の機能的意義</v>
          </cell>
          <cell r="C217">
            <v>11001227</v>
          </cell>
          <cell r="D217" t="str">
            <v>病附）涌井　広道（22-）</v>
          </cell>
          <cell r="E217" t="str">
            <v>H22. 4. 1</v>
          </cell>
          <cell r="G217" t="str">
            <v>H23年度</v>
          </cell>
          <cell r="H217" t="str">
            <v>(科研)慢性腎臓病、メタボリック症候群にお</v>
          </cell>
          <cell r="I217" t="str">
            <v>科学研究費補助金</v>
          </cell>
          <cell r="J217">
            <v>8160006</v>
          </cell>
          <cell r="K217" t="str">
            <v>大堀　陽子</v>
          </cell>
          <cell r="L217">
            <v>10320000</v>
          </cell>
          <cell r="M217" t="str">
            <v>研究推進課（22-）</v>
          </cell>
          <cell r="N217">
            <v>650000000</v>
          </cell>
          <cell r="O217" t="str">
            <v>（支出）科学研究費補助金</v>
          </cell>
          <cell r="P217">
            <v>1</v>
          </cell>
          <cell r="Q217" t="str">
            <v>直接経費</v>
          </cell>
          <cell r="R217">
            <v>3</v>
          </cell>
          <cell r="S217" t="str">
            <v>科研費</v>
          </cell>
          <cell r="T217">
            <v>1</v>
          </cell>
          <cell r="U217" t="str">
            <v>繰越有</v>
          </cell>
          <cell r="V217" t="str">
            <v>H23. 4. 1</v>
          </cell>
          <cell r="W217" t="str">
            <v>H24. 3.31</v>
          </cell>
          <cell r="X217">
            <v>1100530</v>
          </cell>
          <cell r="Y217" t="str">
            <v>涌井　広道</v>
          </cell>
          <cell r="Z217">
            <v>11000000</v>
          </cell>
          <cell r="AA217" t="str">
            <v>病）学術院（病院）</v>
          </cell>
          <cell r="AB217" t="str">
            <v>附属病院</v>
          </cell>
          <cell r="AC217" t="str">
            <v>助教</v>
          </cell>
          <cell r="AH217">
            <v>1</v>
          </cell>
          <cell r="AI217" t="str">
            <v>開始</v>
          </cell>
          <cell r="AK217" t="str">
            <v>研究活動スタート支援</v>
          </cell>
          <cell r="AL217" t="str">
            <v>H23. 4</v>
          </cell>
          <cell r="AM217" t="str">
            <v>H23. 9</v>
          </cell>
        </row>
        <row r="218">
          <cell r="A218">
            <v>1122890152</v>
          </cell>
          <cell r="B218" t="str">
            <v>(科研)生活習慣病ハイリスク者のエンパワメントの発展を促す支援プログラムと評価法の開発</v>
          </cell>
          <cell r="C218">
            <v>10953049</v>
          </cell>
          <cell r="D218" t="str">
            <v>研）今松　友紀（22-）</v>
          </cell>
          <cell r="E218" t="str">
            <v>H22. 4. 1</v>
          </cell>
          <cell r="G218" t="str">
            <v>H23年度</v>
          </cell>
          <cell r="H218" t="str">
            <v>(科研)生活習慣病ハイリスク者のエンパワメ</v>
          </cell>
          <cell r="I218" t="str">
            <v>科学研究費補助金</v>
          </cell>
          <cell r="J218">
            <v>8160006</v>
          </cell>
          <cell r="K218" t="str">
            <v>大堀　陽子</v>
          </cell>
          <cell r="L218">
            <v>10320000</v>
          </cell>
          <cell r="M218" t="str">
            <v>研究推進課（22-）</v>
          </cell>
          <cell r="N218">
            <v>650000000</v>
          </cell>
          <cell r="O218" t="str">
            <v>（支出）科学研究費補助金</v>
          </cell>
          <cell r="P218">
            <v>1</v>
          </cell>
          <cell r="Q218" t="str">
            <v>直接経費</v>
          </cell>
          <cell r="R218">
            <v>3</v>
          </cell>
          <cell r="S218" t="str">
            <v>科研費</v>
          </cell>
          <cell r="T218">
            <v>1</v>
          </cell>
          <cell r="U218" t="str">
            <v>繰越有</v>
          </cell>
          <cell r="V218" t="str">
            <v>H23. 4. 1</v>
          </cell>
          <cell r="W218" t="str">
            <v>H24. 3.31</v>
          </cell>
          <cell r="X218">
            <v>1100588</v>
          </cell>
          <cell r="Y218" t="str">
            <v>今松　友紀</v>
          </cell>
          <cell r="Z218">
            <v>10950000</v>
          </cell>
          <cell r="AA218" t="str">
            <v>研）学術院（福浦）</v>
          </cell>
          <cell r="AB218" t="str">
            <v>医学部</v>
          </cell>
          <cell r="AC218" t="str">
            <v>助教</v>
          </cell>
          <cell r="AH218">
            <v>1</v>
          </cell>
          <cell r="AI218" t="str">
            <v>開始</v>
          </cell>
          <cell r="AK218" t="str">
            <v>研究活動スタート支援</v>
          </cell>
          <cell r="AL218" t="str">
            <v>H23. 4</v>
          </cell>
          <cell r="AM218" t="str">
            <v>H23. 9</v>
          </cell>
        </row>
        <row r="219">
          <cell r="A219">
            <v>1123003897</v>
          </cell>
          <cell r="B219" t="str">
            <v>(科研)新生仔期マウスの子宮と膣上皮の分化メカニズムの解明</v>
          </cell>
          <cell r="C219">
            <v>11302031</v>
          </cell>
          <cell r="D219" t="str">
            <v>客）中島　忠章（23-）</v>
          </cell>
          <cell r="E219" t="str">
            <v>H23. 4. 1</v>
          </cell>
          <cell r="G219" t="str">
            <v>H23年度</v>
          </cell>
          <cell r="H219" t="str">
            <v>(科研)新生仔期マウスの子宮と膣上皮の分化</v>
          </cell>
          <cell r="I219" t="str">
            <v>科学研究費補助金</v>
          </cell>
          <cell r="J219">
            <v>8160006</v>
          </cell>
          <cell r="K219" t="str">
            <v>大堀　陽子</v>
          </cell>
          <cell r="L219">
            <v>10320000</v>
          </cell>
          <cell r="M219" t="str">
            <v>研究推進課（22-）</v>
          </cell>
          <cell r="N219">
            <v>650000000</v>
          </cell>
          <cell r="O219" t="str">
            <v>（支出）科学研究費補助金</v>
          </cell>
          <cell r="P219">
            <v>1</v>
          </cell>
          <cell r="Q219" t="str">
            <v>直接経費</v>
          </cell>
          <cell r="R219">
            <v>3</v>
          </cell>
          <cell r="S219" t="str">
            <v>科研費</v>
          </cell>
          <cell r="T219">
            <v>1</v>
          </cell>
          <cell r="U219" t="str">
            <v>繰越有</v>
          </cell>
          <cell r="V219" t="str">
            <v>H23. 4.22</v>
          </cell>
          <cell r="W219" t="str">
            <v>H24. 3.31</v>
          </cell>
          <cell r="X219">
            <v>5160062</v>
          </cell>
          <cell r="Y219" t="str">
            <v>中島　忠章</v>
          </cell>
          <cell r="Z219">
            <v>11300000</v>
          </cell>
          <cell r="AA219" t="str">
            <v>客）客員教員等</v>
          </cell>
          <cell r="AB219" t="str">
            <v>国際総合科学部（八景）</v>
          </cell>
          <cell r="AC219" t="str">
            <v>特別研究員（DC2)</v>
          </cell>
          <cell r="AH219">
            <v>1</v>
          </cell>
          <cell r="AI219" t="str">
            <v>開始</v>
          </cell>
          <cell r="AK219" t="str">
            <v>特別研究員奨励費（DC2・佐藤友美研究室）</v>
          </cell>
          <cell r="AL219" t="str">
            <v>H23. 4</v>
          </cell>
          <cell r="AM219" t="str">
            <v>H23. 9</v>
          </cell>
        </row>
        <row r="220">
          <cell r="A220">
            <v>1123009354</v>
          </cell>
          <cell r="B220" t="str">
            <v>(科研)精原幹細胞の内因的自己複製能維持機構の解明</v>
          </cell>
          <cell r="C220">
            <v>11351088</v>
          </cell>
          <cell r="D220" t="str">
            <v>客）白川　峰征（23-）</v>
          </cell>
          <cell r="E220" t="str">
            <v>H23. 4. 1</v>
          </cell>
          <cell r="G220" t="str">
            <v>H23年度</v>
          </cell>
          <cell r="H220" t="str">
            <v>(科研)精原幹細胞の内因的自己複製能維持機</v>
          </cell>
          <cell r="I220" t="str">
            <v>科学研究費補助金</v>
          </cell>
          <cell r="J220">
            <v>8160006</v>
          </cell>
          <cell r="K220" t="str">
            <v>大堀　陽子</v>
          </cell>
          <cell r="L220">
            <v>10320000</v>
          </cell>
          <cell r="M220" t="str">
            <v>研究推進課（22-）</v>
          </cell>
          <cell r="N220">
            <v>650000000</v>
          </cell>
          <cell r="O220" t="str">
            <v>（支出）科学研究費補助金</v>
          </cell>
          <cell r="P220">
            <v>1</v>
          </cell>
          <cell r="Q220" t="str">
            <v>直接経費</v>
          </cell>
          <cell r="R220">
            <v>3</v>
          </cell>
          <cell r="S220" t="str">
            <v>科研費</v>
          </cell>
          <cell r="T220">
            <v>1</v>
          </cell>
          <cell r="U220" t="str">
            <v>繰越有</v>
          </cell>
          <cell r="V220" t="str">
            <v>H23. 4.22</v>
          </cell>
          <cell r="W220" t="str">
            <v>H24. 3.31</v>
          </cell>
          <cell r="X220">
            <v>5160063</v>
          </cell>
          <cell r="Y220" t="str">
            <v>白川　峰征</v>
          </cell>
          <cell r="Z220">
            <v>11350000</v>
          </cell>
          <cell r="AA220" t="str">
            <v>客)客員教員等(福浦)(19-)</v>
          </cell>
          <cell r="AB220" t="str">
            <v>医学部</v>
          </cell>
          <cell r="AC220" t="str">
            <v>特別研究員（DC1)</v>
          </cell>
          <cell r="AH220">
            <v>1</v>
          </cell>
          <cell r="AI220" t="str">
            <v>開始</v>
          </cell>
          <cell r="AK220" t="str">
            <v>特別研究員奨励費（DC1・大保研究室）</v>
          </cell>
          <cell r="AL220" t="str">
            <v>H23. 4</v>
          </cell>
          <cell r="AM220" t="str">
            <v>H23. 9</v>
          </cell>
        </row>
        <row r="221">
          <cell r="A221">
            <v>1123009470</v>
          </cell>
          <cell r="B221" t="str">
            <v>(科研)孤立気相系における核酸塩基－受容体相互作用の分子論的解明</v>
          </cell>
          <cell r="C221">
            <v>11302032</v>
          </cell>
          <cell r="D221" t="str">
            <v>客）浦島　周平（23-）</v>
          </cell>
          <cell r="E221" t="str">
            <v>H23. 4. 1</v>
          </cell>
          <cell r="G221" t="str">
            <v>H23年度</v>
          </cell>
          <cell r="H221" t="str">
            <v>(科研)孤立気相系における核酸塩基－受容体</v>
          </cell>
          <cell r="I221" t="str">
            <v>科学研究費補助金</v>
          </cell>
          <cell r="J221">
            <v>8160006</v>
          </cell>
          <cell r="K221" t="str">
            <v>大堀　陽子</v>
          </cell>
          <cell r="L221">
            <v>10320000</v>
          </cell>
          <cell r="M221" t="str">
            <v>研究推進課（22-）</v>
          </cell>
          <cell r="N221">
            <v>650000000</v>
          </cell>
          <cell r="O221" t="str">
            <v>（支出）科学研究費補助金</v>
          </cell>
          <cell r="P221">
            <v>1</v>
          </cell>
          <cell r="Q221" t="str">
            <v>直接経費</v>
          </cell>
          <cell r="R221">
            <v>3</v>
          </cell>
          <cell r="S221" t="str">
            <v>科研費</v>
          </cell>
          <cell r="T221">
            <v>1</v>
          </cell>
          <cell r="U221" t="str">
            <v>繰越有</v>
          </cell>
          <cell r="V221" t="str">
            <v>H23. 4.22</v>
          </cell>
          <cell r="W221" t="str">
            <v>H24. 3.31</v>
          </cell>
          <cell r="X221">
            <v>5160064</v>
          </cell>
          <cell r="Y221" t="str">
            <v>浦島　周平</v>
          </cell>
          <cell r="Z221">
            <v>11300000</v>
          </cell>
          <cell r="AA221" t="str">
            <v>客）客員教員等</v>
          </cell>
          <cell r="AB221" t="str">
            <v>国際総合科学部(八景キャンパス）</v>
          </cell>
          <cell r="AC221" t="str">
            <v>特別研究員（DC1)</v>
          </cell>
          <cell r="AH221">
            <v>1</v>
          </cell>
          <cell r="AI221" t="str">
            <v>開始</v>
          </cell>
          <cell r="AK221" t="str">
            <v>特別研究員奨励費（DC1・三枝研究室）</v>
          </cell>
          <cell r="AL221" t="str">
            <v>H23. 4</v>
          </cell>
          <cell r="AM221" t="str">
            <v>H23. 9</v>
          </cell>
        </row>
        <row r="222">
          <cell r="A222">
            <v>1123010266</v>
          </cell>
          <cell r="B222" t="str">
            <v>(科研)M細胞特異的SIｇA受容体の解析</v>
          </cell>
          <cell r="C222">
            <v>11302033</v>
          </cell>
          <cell r="D222" t="str">
            <v>客）嶋　秀明（23-）</v>
          </cell>
          <cell r="E222" t="str">
            <v>H23. 4. 1</v>
          </cell>
          <cell r="G222" t="str">
            <v>H23年度</v>
          </cell>
          <cell r="H222" t="str">
            <v>(科研)M細胞特異的SIｇA受容体の解析</v>
          </cell>
          <cell r="I222" t="str">
            <v>科学研究費補助金</v>
          </cell>
          <cell r="J222">
            <v>8160006</v>
          </cell>
          <cell r="K222" t="str">
            <v>大堀　陽子</v>
          </cell>
          <cell r="L222">
            <v>10320000</v>
          </cell>
          <cell r="M222" t="str">
            <v>研究推進課（22-）</v>
          </cell>
          <cell r="N222">
            <v>650000000</v>
          </cell>
          <cell r="O222" t="str">
            <v>（支出）科学研究費補助金</v>
          </cell>
          <cell r="P222">
            <v>1</v>
          </cell>
          <cell r="Q222" t="str">
            <v>直接経費</v>
          </cell>
          <cell r="R222">
            <v>3</v>
          </cell>
          <cell r="S222" t="str">
            <v>科研費</v>
          </cell>
          <cell r="T222">
            <v>1</v>
          </cell>
          <cell r="U222" t="str">
            <v>繰越有</v>
          </cell>
          <cell r="V222" t="str">
            <v>H23. 4.22</v>
          </cell>
          <cell r="W222" t="str">
            <v>H24. 3.31</v>
          </cell>
          <cell r="X222">
            <v>5160065</v>
          </cell>
          <cell r="Y222" t="str">
            <v>嶋　秀明</v>
          </cell>
          <cell r="Z222">
            <v>11300000</v>
          </cell>
          <cell r="AA222" t="str">
            <v>客）客員教員等</v>
          </cell>
          <cell r="AB222" t="str">
            <v>生命ナノシステム科学研究科</v>
          </cell>
          <cell r="AC222" t="str">
            <v>特別研究員（DC1)</v>
          </cell>
          <cell r="AH222">
            <v>1</v>
          </cell>
          <cell r="AI222" t="str">
            <v>開始</v>
          </cell>
          <cell r="AK222" t="str">
            <v>特別研究員奨励費（DC1・大野博司研究室）</v>
          </cell>
          <cell r="AL222" t="str">
            <v>H23. 4</v>
          </cell>
          <cell r="AM222" t="str">
            <v>H23. 9</v>
          </cell>
        </row>
        <row r="223">
          <cell r="A223">
            <v>1020227009</v>
          </cell>
          <cell r="B223" t="str">
            <v>（科研）天然変性タンパク質の動的構造と機能制御機構の解明</v>
          </cell>
          <cell r="C223">
            <v>10901154</v>
          </cell>
          <cell r="D223" t="str">
            <v>研）西村　善文</v>
          </cell>
          <cell r="E223" t="str">
            <v>H16. 4. 1</v>
          </cell>
          <cell r="G223" t="str">
            <v>H23年度</v>
          </cell>
          <cell r="H223" t="str">
            <v>（科研）天然変性タンパク質の動的構造と機</v>
          </cell>
          <cell r="I223" t="str">
            <v>科学研究費補助金</v>
          </cell>
          <cell r="J223">
            <v>8160006</v>
          </cell>
          <cell r="K223" t="str">
            <v>大堀　陽子</v>
          </cell>
          <cell r="L223">
            <v>10320000</v>
          </cell>
          <cell r="M223" t="str">
            <v>研究推進課（22-）</v>
          </cell>
          <cell r="N223">
            <v>650000000</v>
          </cell>
          <cell r="O223" t="str">
            <v>（支出）科学研究費補助金</v>
          </cell>
          <cell r="P223">
            <v>1</v>
          </cell>
          <cell r="Q223" t="str">
            <v>直接経費</v>
          </cell>
          <cell r="R223">
            <v>3</v>
          </cell>
          <cell r="S223" t="str">
            <v>科研費</v>
          </cell>
          <cell r="T223">
            <v>1</v>
          </cell>
          <cell r="U223" t="str">
            <v>繰越有</v>
          </cell>
          <cell r="V223" t="str">
            <v>H22. 4. 1</v>
          </cell>
          <cell r="W223" t="str">
            <v>H24. 3.31</v>
          </cell>
          <cell r="X223">
            <v>890040</v>
          </cell>
          <cell r="Y223" t="str">
            <v>西村　善文</v>
          </cell>
          <cell r="Z223">
            <v>10900000</v>
          </cell>
          <cell r="AA223" t="str">
            <v>研）学術院</v>
          </cell>
          <cell r="AB223" t="str">
            <v>生命ナノシステム科学研究科</v>
          </cell>
          <cell r="AC223" t="str">
            <v>教授</v>
          </cell>
          <cell r="AH223">
            <v>1</v>
          </cell>
          <cell r="AI223" t="str">
            <v>開始</v>
          </cell>
          <cell r="AK223" t="str">
            <v>基盤研究（S)繰越分</v>
          </cell>
          <cell r="AL223" t="str">
            <v>H23. 4</v>
          </cell>
          <cell r="AM223" t="str">
            <v>H23. 9</v>
          </cell>
        </row>
        <row r="224">
          <cell r="A224">
            <v>1021592905</v>
          </cell>
          <cell r="B224" t="str">
            <v>(科研)高齢者ケアのためのリフレクションを活用したチームづくりに関する研究</v>
          </cell>
          <cell r="C224">
            <v>10953002</v>
          </cell>
          <cell r="D224" t="str">
            <v>研）青木　由美恵(19-)</v>
          </cell>
          <cell r="E224" t="str">
            <v>H19. 4. 1</v>
          </cell>
          <cell r="G224" t="str">
            <v>H23年度</v>
          </cell>
          <cell r="H224" t="str">
            <v>(科研)高齢者ケアのためのリフレクションを</v>
          </cell>
          <cell r="I224" t="str">
            <v>科学研究費補助金</v>
          </cell>
          <cell r="J224">
            <v>8160006</v>
          </cell>
          <cell r="K224" t="str">
            <v>大堀　陽子</v>
          </cell>
          <cell r="L224">
            <v>10320000</v>
          </cell>
          <cell r="M224" t="str">
            <v>研究推進課（22-）</v>
          </cell>
          <cell r="N224">
            <v>650000000</v>
          </cell>
          <cell r="O224" t="str">
            <v>（支出）科学研究費補助金</v>
          </cell>
          <cell r="P224">
            <v>1</v>
          </cell>
          <cell r="Q224" t="str">
            <v>直接経費</v>
          </cell>
          <cell r="R224">
            <v>3</v>
          </cell>
          <cell r="S224" t="str">
            <v>科研費</v>
          </cell>
          <cell r="T224">
            <v>1</v>
          </cell>
          <cell r="U224" t="str">
            <v>繰越有</v>
          </cell>
          <cell r="V224" t="str">
            <v>H22. 4. 1</v>
          </cell>
          <cell r="W224" t="str">
            <v>H24. 3.31</v>
          </cell>
          <cell r="X224">
            <v>1060532</v>
          </cell>
          <cell r="Y224" t="str">
            <v>青木　由美恵</v>
          </cell>
          <cell r="Z224">
            <v>10950000</v>
          </cell>
          <cell r="AA224" t="str">
            <v>研）学術院（福浦）</v>
          </cell>
          <cell r="AB224" t="str">
            <v>医学研究科</v>
          </cell>
          <cell r="AC224" t="str">
            <v>准教授</v>
          </cell>
          <cell r="AH224">
            <v>1</v>
          </cell>
          <cell r="AI224" t="str">
            <v>開始</v>
          </cell>
          <cell r="AK224" t="str">
            <v>基盤研究(Ｃ）繰越分</v>
          </cell>
          <cell r="AL224" t="str">
            <v>H23. 4</v>
          </cell>
          <cell r="AM224" t="str">
            <v>H23. 9</v>
          </cell>
        </row>
        <row r="225">
          <cell r="A225">
            <v>1021770189</v>
          </cell>
          <cell r="B225" t="str">
            <v>（科研）出芽酵素リボソームタンパク質遺伝子の転写制御機構の解明</v>
          </cell>
          <cell r="C225">
            <v>11302030</v>
          </cell>
          <cell r="D225" t="str">
            <v>客）笠原　浩司（22-）</v>
          </cell>
          <cell r="E225" t="str">
            <v>H22. 4. 1</v>
          </cell>
          <cell r="G225" t="str">
            <v>H23年度</v>
          </cell>
          <cell r="H225" t="str">
            <v>（科研）出芽酵素リボソームタンパク質遺伝</v>
          </cell>
          <cell r="I225" t="str">
            <v>科学研究費補助金</v>
          </cell>
          <cell r="J225">
            <v>8160006</v>
          </cell>
          <cell r="K225" t="str">
            <v>大堀　陽子</v>
          </cell>
          <cell r="L225">
            <v>10320000</v>
          </cell>
          <cell r="M225" t="str">
            <v>研究推進課（22-）</v>
          </cell>
          <cell r="N225">
            <v>650000000</v>
          </cell>
          <cell r="O225" t="str">
            <v>（支出）科学研究費補助金</v>
          </cell>
          <cell r="P225">
            <v>1</v>
          </cell>
          <cell r="Q225" t="str">
            <v>直接経費</v>
          </cell>
          <cell r="R225">
            <v>3</v>
          </cell>
          <cell r="S225" t="str">
            <v>科研費</v>
          </cell>
          <cell r="T225">
            <v>1</v>
          </cell>
          <cell r="U225" t="str">
            <v>繰越有</v>
          </cell>
          <cell r="V225" t="str">
            <v>H22. 4. 1</v>
          </cell>
          <cell r="W225" t="str">
            <v>H24. 3.31</v>
          </cell>
          <cell r="X225">
            <v>1010044</v>
          </cell>
          <cell r="Y225" t="str">
            <v>笠原　浩司</v>
          </cell>
          <cell r="Z225">
            <v>11300000</v>
          </cell>
          <cell r="AA225" t="str">
            <v>客）客員教員等</v>
          </cell>
          <cell r="AB225" t="str">
            <v>生命ナノシステム科学研究科</v>
          </cell>
          <cell r="AC225" t="str">
            <v>客員研究員</v>
          </cell>
          <cell r="AH225">
            <v>1</v>
          </cell>
          <cell r="AI225" t="str">
            <v>開始</v>
          </cell>
          <cell r="AK225" t="str">
            <v>若手研究(Ｂ）繰越分</v>
          </cell>
          <cell r="AL225" t="str">
            <v>H23. 4</v>
          </cell>
          <cell r="AM225" t="str">
            <v>H23. 9</v>
          </cell>
        </row>
        <row r="226">
          <cell r="A226">
            <v>1021790738</v>
          </cell>
          <cell r="B226" t="str">
            <v>(科研)新たなｐ５３機能制御タンパク”Ｆｏｒｔilin"を介した心疾患制御の可能性</v>
          </cell>
          <cell r="C226">
            <v>10952305</v>
          </cell>
          <cell r="D226" t="str">
            <v>研）藤田　孝之（20-）</v>
          </cell>
          <cell r="E226" t="str">
            <v>H20. 4. 1</v>
          </cell>
          <cell r="G226" t="str">
            <v>H23年度</v>
          </cell>
          <cell r="H226" t="str">
            <v>(科研)新たなｐ５３機能制御タンパク”Ｆｏ</v>
          </cell>
          <cell r="I226" t="str">
            <v>科学研究費補助金</v>
          </cell>
          <cell r="J226">
            <v>8160006</v>
          </cell>
          <cell r="K226" t="str">
            <v>大堀　陽子</v>
          </cell>
          <cell r="L226">
            <v>10320000</v>
          </cell>
          <cell r="M226" t="str">
            <v>研究推進課（22-）</v>
          </cell>
          <cell r="N226">
            <v>650000000</v>
          </cell>
          <cell r="O226" t="str">
            <v>（支出）科学研究費補助金</v>
          </cell>
          <cell r="P226">
            <v>1</v>
          </cell>
          <cell r="Q226" t="str">
            <v>直接経費</v>
          </cell>
          <cell r="R226">
            <v>3</v>
          </cell>
          <cell r="S226" t="str">
            <v>科研費</v>
          </cell>
          <cell r="T226">
            <v>1</v>
          </cell>
          <cell r="U226" t="str">
            <v>繰越有</v>
          </cell>
          <cell r="V226" t="str">
            <v>H22. 4. 1</v>
          </cell>
          <cell r="W226" t="str">
            <v>H24. 3.31</v>
          </cell>
          <cell r="X226">
            <v>1080513</v>
          </cell>
          <cell r="Y226" t="str">
            <v>藤田　孝之</v>
          </cell>
          <cell r="Z226">
            <v>10950000</v>
          </cell>
          <cell r="AA226" t="str">
            <v>研）学術院（福浦）</v>
          </cell>
          <cell r="AB226" t="str">
            <v>医学研究科</v>
          </cell>
          <cell r="AC226" t="str">
            <v>助教</v>
          </cell>
          <cell r="AH226">
            <v>1</v>
          </cell>
          <cell r="AI226" t="str">
            <v>開始</v>
          </cell>
          <cell r="AK226" t="str">
            <v>若手研究(Ｂ）繰越分</v>
          </cell>
          <cell r="AL226" t="str">
            <v>H23. 4</v>
          </cell>
          <cell r="AM226" t="str">
            <v>H23. 9</v>
          </cell>
        </row>
        <row r="227">
          <cell r="A227">
            <v>1022008000</v>
          </cell>
          <cell r="B227" t="str">
            <v>(科研)赤外レーザー分光と量子化学計算による生体分子高次クラスターの微細構造決定</v>
          </cell>
          <cell r="C227">
            <v>11302025</v>
          </cell>
          <cell r="D227" t="str">
            <v>客）浅見　祐也（22-）</v>
          </cell>
          <cell r="E227" t="str">
            <v>H22. 4. 1</v>
          </cell>
          <cell r="G227" t="str">
            <v>H23年度</v>
          </cell>
          <cell r="H227" t="str">
            <v>(科研)赤外レーザー分光と量子化学計算によ</v>
          </cell>
          <cell r="I227" t="str">
            <v>科学研究費補助金</v>
          </cell>
          <cell r="J227">
            <v>8160006</v>
          </cell>
          <cell r="K227" t="str">
            <v>大堀　陽子</v>
          </cell>
          <cell r="L227">
            <v>10320000</v>
          </cell>
          <cell r="M227" t="str">
            <v>研究推進課（22-）</v>
          </cell>
          <cell r="N227">
            <v>650000000</v>
          </cell>
          <cell r="O227" t="str">
            <v>（支出）科学研究費補助金</v>
          </cell>
          <cell r="P227">
            <v>1</v>
          </cell>
          <cell r="Q227" t="str">
            <v>直接経費</v>
          </cell>
          <cell r="R227">
            <v>3</v>
          </cell>
          <cell r="S227" t="str">
            <v>科研費</v>
          </cell>
          <cell r="T227">
            <v>1</v>
          </cell>
          <cell r="U227" t="str">
            <v>繰越有</v>
          </cell>
          <cell r="V227" t="str">
            <v>H22. 4.23</v>
          </cell>
          <cell r="W227" t="str">
            <v>H24. 3.31</v>
          </cell>
          <cell r="X227">
            <v>5160054</v>
          </cell>
          <cell r="Y227" t="str">
            <v>浅見　祐也</v>
          </cell>
          <cell r="Z227">
            <v>11300000</v>
          </cell>
          <cell r="AA227" t="str">
            <v>客）客員教員等</v>
          </cell>
          <cell r="AB227" t="str">
            <v>生命ナノシステム科学研究科</v>
          </cell>
          <cell r="AC227" t="str">
            <v>特別研究員</v>
          </cell>
          <cell r="AH227">
            <v>1</v>
          </cell>
          <cell r="AI227" t="str">
            <v>開始</v>
          </cell>
          <cell r="AK227" t="str">
            <v>特別研究員奨励費　（DC1・三枝研究室）繰越分</v>
          </cell>
          <cell r="AL227" t="str">
            <v>H23. 4</v>
          </cell>
          <cell r="AM227" t="str">
            <v>H23. 9</v>
          </cell>
        </row>
        <row r="228">
          <cell r="A228">
            <v>1022592598</v>
          </cell>
          <cell r="B228" t="str">
            <v>(科研)統合失調症とその家族への心理教育による相乗効果の研究</v>
          </cell>
          <cell r="C228">
            <v>10953005</v>
          </cell>
          <cell r="D228" t="str">
            <v>研）内山　繁樹(19-)</v>
          </cell>
          <cell r="E228" t="str">
            <v>H19. 4. 1</v>
          </cell>
          <cell r="G228" t="str">
            <v>H23年度</v>
          </cell>
          <cell r="H228" t="str">
            <v>(科研)統合失調症とその家族への心理教育に</v>
          </cell>
          <cell r="I228" t="str">
            <v>科学研究費補助金</v>
          </cell>
          <cell r="J228">
            <v>8160006</v>
          </cell>
          <cell r="K228" t="str">
            <v>大堀　陽子</v>
          </cell>
          <cell r="L228">
            <v>10320000</v>
          </cell>
          <cell r="M228" t="str">
            <v>研究推進課（22-）</v>
          </cell>
          <cell r="N228">
            <v>650000000</v>
          </cell>
          <cell r="O228" t="str">
            <v>（支出）科学研究費補助金</v>
          </cell>
          <cell r="P228">
            <v>1</v>
          </cell>
          <cell r="Q228" t="str">
            <v>直接経費</v>
          </cell>
          <cell r="R228">
            <v>3</v>
          </cell>
          <cell r="S228" t="str">
            <v>科研費</v>
          </cell>
          <cell r="T228">
            <v>1</v>
          </cell>
          <cell r="U228" t="str">
            <v>繰越有</v>
          </cell>
          <cell r="V228" t="str">
            <v>H22. 4. 1</v>
          </cell>
          <cell r="W228" t="str">
            <v>H24. 3.31</v>
          </cell>
          <cell r="X228">
            <v>1050539</v>
          </cell>
          <cell r="Y228" t="str">
            <v>内山　繁樹</v>
          </cell>
          <cell r="Z228">
            <v>10950000</v>
          </cell>
          <cell r="AA228" t="str">
            <v>研）学術院（福浦）</v>
          </cell>
          <cell r="AB228" t="str">
            <v>医学研究科</v>
          </cell>
          <cell r="AC228" t="str">
            <v>准教授</v>
          </cell>
          <cell r="AH228">
            <v>1</v>
          </cell>
          <cell r="AI228" t="str">
            <v>開始</v>
          </cell>
          <cell r="AK228" t="str">
            <v>基盤研究(C）繰越分</v>
          </cell>
          <cell r="AL228" t="str">
            <v>H23. 4</v>
          </cell>
          <cell r="AM228" t="str">
            <v>H23. 9</v>
          </cell>
        </row>
        <row r="229">
          <cell r="A229">
            <v>1022610012</v>
          </cell>
          <cell r="B229" t="str">
            <v>(科研)出産の高齢化に伴う親子支援モデルの検討</v>
          </cell>
          <cell r="C229">
            <v>10953044</v>
          </cell>
          <cell r="D229" t="str">
            <v>研）臼井　雅美（21-）</v>
          </cell>
          <cell r="E229" t="str">
            <v>H21. 4. 1</v>
          </cell>
          <cell r="G229" t="str">
            <v>H23年度</v>
          </cell>
          <cell r="H229" t="str">
            <v>(科研)出産の高齢化に伴う親子支援モデルの</v>
          </cell>
          <cell r="I229" t="str">
            <v>科学研究費補助金</v>
          </cell>
          <cell r="J229">
            <v>8160006</v>
          </cell>
          <cell r="K229" t="str">
            <v>大堀　陽子</v>
          </cell>
          <cell r="L229">
            <v>10320000</v>
          </cell>
          <cell r="M229" t="str">
            <v>研究推進課（22-）</v>
          </cell>
          <cell r="N229">
            <v>650000000</v>
          </cell>
          <cell r="O229" t="str">
            <v>（支出）科学研究費補助金</v>
          </cell>
          <cell r="P229">
            <v>1</v>
          </cell>
          <cell r="Q229" t="str">
            <v>直接経費</v>
          </cell>
          <cell r="R229">
            <v>3</v>
          </cell>
          <cell r="S229" t="str">
            <v>科研費</v>
          </cell>
          <cell r="T229">
            <v>1</v>
          </cell>
          <cell r="U229" t="str">
            <v>繰越有</v>
          </cell>
          <cell r="V229" t="str">
            <v>H22. 4. 1</v>
          </cell>
          <cell r="W229" t="str">
            <v>H24. 3.31</v>
          </cell>
          <cell r="X229">
            <v>1090524</v>
          </cell>
          <cell r="Y229" t="str">
            <v>臼井　雅美</v>
          </cell>
          <cell r="Z229">
            <v>10950000</v>
          </cell>
          <cell r="AA229" t="str">
            <v>研）学術院（福浦）</v>
          </cell>
          <cell r="AB229" t="str">
            <v>医学研究科</v>
          </cell>
          <cell r="AC229" t="str">
            <v>准教授</v>
          </cell>
          <cell r="AH229">
            <v>1</v>
          </cell>
          <cell r="AI229" t="str">
            <v>開始</v>
          </cell>
          <cell r="AK229" t="str">
            <v>基盤研究(C）繰越分</v>
          </cell>
          <cell r="AL229" t="str">
            <v>H23. 4</v>
          </cell>
          <cell r="AM229" t="str">
            <v>H23. 9</v>
          </cell>
        </row>
        <row r="230">
          <cell r="A230">
            <v>1123010272</v>
          </cell>
          <cell r="B230" t="str">
            <v>(科研)質量分析法によるタンパク質の翻訳後修飾解析</v>
          </cell>
          <cell r="C230">
            <v>11302034</v>
          </cell>
          <cell r="D230" t="str">
            <v>客）浅川　大樹（23-）</v>
          </cell>
          <cell r="E230" t="str">
            <v>H23. 4. 1</v>
          </cell>
          <cell r="G230" t="str">
            <v>H23年度</v>
          </cell>
          <cell r="H230" t="str">
            <v>(科研)質量分析法によるタンパク質の翻訳後</v>
          </cell>
          <cell r="I230" t="str">
            <v>科学研究費補助金</v>
          </cell>
          <cell r="J230">
            <v>8160006</v>
          </cell>
          <cell r="K230" t="str">
            <v>大堀　陽子</v>
          </cell>
          <cell r="L230">
            <v>10320000</v>
          </cell>
          <cell r="M230" t="str">
            <v>研究推進課（22-）</v>
          </cell>
          <cell r="N230">
            <v>650000000</v>
          </cell>
          <cell r="O230" t="str">
            <v>（支出）科学研究費補助金</v>
          </cell>
          <cell r="P230">
            <v>1</v>
          </cell>
          <cell r="Q230" t="str">
            <v>直接経費</v>
          </cell>
          <cell r="R230">
            <v>3</v>
          </cell>
          <cell r="S230" t="str">
            <v>科研費</v>
          </cell>
          <cell r="T230">
            <v>1</v>
          </cell>
          <cell r="U230" t="str">
            <v>繰越有</v>
          </cell>
          <cell r="V230" t="str">
            <v>H23. 4.22</v>
          </cell>
          <cell r="W230" t="str">
            <v>H24. 3.31</v>
          </cell>
          <cell r="X230">
            <v>5160061</v>
          </cell>
          <cell r="Y230" t="str">
            <v>浅川　大樹</v>
          </cell>
          <cell r="Z230">
            <v>11300000</v>
          </cell>
          <cell r="AA230" t="str">
            <v>客）客員教員等</v>
          </cell>
          <cell r="AB230" t="str">
            <v>国際総合科学部(八景）</v>
          </cell>
          <cell r="AC230" t="str">
            <v>特別研究員（PD)</v>
          </cell>
          <cell r="AH230">
            <v>1</v>
          </cell>
          <cell r="AI230" t="str">
            <v>開始</v>
          </cell>
          <cell r="AK230" t="str">
            <v>特別研究員奨励費（PD・高山研究室）</v>
          </cell>
          <cell r="AL230" t="str">
            <v>H23. 4</v>
          </cell>
          <cell r="AM230" t="str">
            <v>H23. 9</v>
          </cell>
        </row>
        <row r="231">
          <cell r="A231">
            <v>1123104513</v>
          </cell>
          <cell r="B231" t="str">
            <v>(科研）量子多成分系分子理論の深化と物質デザインへの展開</v>
          </cell>
          <cell r="C231">
            <v>10901144</v>
          </cell>
          <cell r="D231" t="str">
            <v>研）立川　仁典</v>
          </cell>
          <cell r="E231" t="str">
            <v>H16. 4. 1</v>
          </cell>
          <cell r="G231" t="str">
            <v>H23年度</v>
          </cell>
          <cell r="H231" t="str">
            <v>(科研）量子多成分系分子理論の深化と物質</v>
          </cell>
          <cell r="I231" t="str">
            <v>科学研究費補助金</v>
          </cell>
          <cell r="J231">
            <v>8160006</v>
          </cell>
          <cell r="K231" t="str">
            <v>大堀　陽子</v>
          </cell>
          <cell r="L231">
            <v>10320000</v>
          </cell>
          <cell r="M231" t="str">
            <v>研究推進課（22-）</v>
          </cell>
          <cell r="N231">
            <v>650000000</v>
          </cell>
          <cell r="O231" t="str">
            <v>（支出）科学研究費補助金</v>
          </cell>
          <cell r="P231">
            <v>1</v>
          </cell>
          <cell r="Q231" t="str">
            <v>直接経費</v>
          </cell>
          <cell r="R231">
            <v>3</v>
          </cell>
          <cell r="S231" t="str">
            <v>科研費</v>
          </cell>
          <cell r="T231">
            <v>1</v>
          </cell>
          <cell r="U231" t="str">
            <v>繰越有</v>
          </cell>
          <cell r="V231" t="str">
            <v>H23. 4. 1</v>
          </cell>
          <cell r="W231" t="str">
            <v>H24. 3.31</v>
          </cell>
          <cell r="X231">
            <v>1020178</v>
          </cell>
          <cell r="Y231" t="str">
            <v>立川　仁典</v>
          </cell>
          <cell r="Z231">
            <v>10900000</v>
          </cell>
          <cell r="AA231" t="str">
            <v>研）学術院</v>
          </cell>
          <cell r="AB231" t="str">
            <v>国際総合科学部(八景）</v>
          </cell>
          <cell r="AC231" t="str">
            <v>教授</v>
          </cell>
          <cell r="AH231">
            <v>1</v>
          </cell>
          <cell r="AI231" t="str">
            <v>開始</v>
          </cell>
          <cell r="AK231" t="str">
            <v>新学術領域研究(公募）</v>
          </cell>
          <cell r="AL231" t="str">
            <v>H23. 4</v>
          </cell>
          <cell r="AM231" t="str">
            <v>H23. 9</v>
          </cell>
        </row>
        <row r="232">
          <cell r="A232">
            <v>1123110513</v>
          </cell>
          <cell r="B232" t="str">
            <v>（科研）ヒト脳神経疾患を惹起するシナプス関連分子異常探索</v>
          </cell>
          <cell r="C232">
            <v>10952268</v>
          </cell>
          <cell r="D232" t="str">
            <v>研）松本　直通(19-)</v>
          </cell>
          <cell r="E232" t="str">
            <v>H19. 4. 1</v>
          </cell>
          <cell r="G232" t="str">
            <v>H23年度</v>
          </cell>
          <cell r="H232" t="str">
            <v>（科研）ヒト脳神経疾患を惹起するシナプス</v>
          </cell>
          <cell r="I232" t="str">
            <v>科学研究費補助金</v>
          </cell>
          <cell r="J232">
            <v>8160006</v>
          </cell>
          <cell r="K232" t="str">
            <v>大堀　陽子</v>
          </cell>
          <cell r="L232">
            <v>10320000</v>
          </cell>
          <cell r="M232" t="str">
            <v>研究推進課（22-）</v>
          </cell>
          <cell r="N232">
            <v>650000000</v>
          </cell>
          <cell r="O232" t="str">
            <v>（支出）科学研究費補助金</v>
          </cell>
          <cell r="P232">
            <v>1</v>
          </cell>
          <cell r="Q232" t="str">
            <v>直接経費</v>
          </cell>
          <cell r="R232">
            <v>3</v>
          </cell>
          <cell r="S232" t="str">
            <v>科研費</v>
          </cell>
          <cell r="T232">
            <v>1</v>
          </cell>
          <cell r="U232" t="str">
            <v>繰越有</v>
          </cell>
          <cell r="V232" t="str">
            <v>H23. 4. 1</v>
          </cell>
          <cell r="W232" t="str">
            <v>H24. 3.31</v>
          </cell>
          <cell r="X232">
            <v>1030135</v>
          </cell>
          <cell r="Y232" t="str">
            <v>松本　直通</v>
          </cell>
          <cell r="Z232">
            <v>10950000</v>
          </cell>
          <cell r="AA232" t="str">
            <v>研）学術院（福浦）</v>
          </cell>
          <cell r="AB232" t="str">
            <v>医学部</v>
          </cell>
          <cell r="AC232" t="str">
            <v>教授</v>
          </cell>
          <cell r="AH232">
            <v>1</v>
          </cell>
          <cell r="AI232" t="str">
            <v>開始</v>
          </cell>
          <cell r="AK232" t="str">
            <v>新学術領域研究(公募）</v>
          </cell>
          <cell r="AL232" t="str">
            <v>H23. 4</v>
          </cell>
          <cell r="AM232" t="str">
            <v>H23. 9</v>
          </cell>
        </row>
        <row r="233">
          <cell r="A233">
            <v>1123112517</v>
          </cell>
          <cell r="B233" t="str">
            <v>（科研）がん侵潤を支える細胞外マトリックス環境の形成とその役割</v>
          </cell>
          <cell r="C233">
            <v>10901189</v>
          </cell>
          <cell r="D233" t="str">
            <v>研）宮崎　香</v>
          </cell>
          <cell r="E233" t="str">
            <v>H16. 4. 1</v>
          </cell>
          <cell r="G233" t="str">
            <v>H23年度</v>
          </cell>
          <cell r="H233" t="str">
            <v>（科研）がん侵潤を支える細胞外マトリック</v>
          </cell>
          <cell r="I233" t="str">
            <v>科学研究費補助金</v>
          </cell>
          <cell r="J233">
            <v>8160006</v>
          </cell>
          <cell r="K233" t="str">
            <v>大堀　陽子</v>
          </cell>
          <cell r="L233">
            <v>10320000</v>
          </cell>
          <cell r="M233" t="str">
            <v>研究推進課（22-）</v>
          </cell>
          <cell r="N233">
            <v>650000000</v>
          </cell>
          <cell r="O233" t="str">
            <v>（支出）科学研究費補助金</v>
          </cell>
          <cell r="P233">
            <v>1</v>
          </cell>
          <cell r="Q233" t="str">
            <v>直接経費</v>
          </cell>
          <cell r="R233">
            <v>3</v>
          </cell>
          <cell r="S233" t="str">
            <v>科研費</v>
          </cell>
          <cell r="T233">
            <v>1</v>
          </cell>
          <cell r="U233" t="str">
            <v>繰越有</v>
          </cell>
          <cell r="V233" t="str">
            <v>H23. 4. 1</v>
          </cell>
          <cell r="W233" t="str">
            <v>H24. 3.31</v>
          </cell>
          <cell r="X233">
            <v>880933</v>
          </cell>
          <cell r="Y233" t="str">
            <v>宮崎　香</v>
          </cell>
          <cell r="Z233">
            <v>10900000</v>
          </cell>
          <cell r="AA233" t="str">
            <v>研）学術院</v>
          </cell>
          <cell r="AB233" t="str">
            <v>国際総合科学部(八景）</v>
          </cell>
          <cell r="AC233" t="str">
            <v>教授</v>
          </cell>
          <cell r="AH233">
            <v>1</v>
          </cell>
          <cell r="AI233" t="str">
            <v>開始</v>
          </cell>
          <cell r="AK233" t="str">
            <v>新学術領域研究(公募)</v>
          </cell>
          <cell r="AL233" t="str">
            <v>H23. 4</v>
          </cell>
          <cell r="AM233" t="str">
            <v>H23. 9</v>
          </cell>
        </row>
        <row r="234">
          <cell r="A234">
            <v>1123112717</v>
          </cell>
          <cell r="B234" t="str">
            <v>（科研）U2AF複合体によるイントロン認識機構の構造生物学的研究</v>
          </cell>
          <cell r="C234">
            <v>11302015</v>
          </cell>
          <cell r="D234" t="str">
            <v>客）尾林　栄治（21-）</v>
          </cell>
          <cell r="E234" t="str">
            <v>H21. 4. 1</v>
          </cell>
          <cell r="G234" t="str">
            <v>H23年度</v>
          </cell>
          <cell r="H234" t="str">
            <v>（科研）U2AF複合体によるイントロン認識機</v>
          </cell>
          <cell r="I234" t="str">
            <v>科学研究費補助金</v>
          </cell>
          <cell r="J234">
            <v>8160006</v>
          </cell>
          <cell r="K234" t="str">
            <v>大堀　陽子</v>
          </cell>
          <cell r="L234">
            <v>10320000</v>
          </cell>
          <cell r="M234" t="str">
            <v>研究推進課（22-）</v>
          </cell>
          <cell r="N234">
            <v>650000000</v>
          </cell>
          <cell r="O234" t="str">
            <v>（支出）科学研究費補助金</v>
          </cell>
          <cell r="P234">
            <v>1</v>
          </cell>
          <cell r="Q234" t="str">
            <v>直接経費</v>
          </cell>
          <cell r="R234">
            <v>3</v>
          </cell>
          <cell r="S234" t="str">
            <v>科研費</v>
          </cell>
          <cell r="T234">
            <v>1</v>
          </cell>
          <cell r="U234" t="str">
            <v>繰越有</v>
          </cell>
          <cell r="V234" t="str">
            <v>H23. 4. 1</v>
          </cell>
          <cell r="W234" t="str">
            <v>H24. 3.31</v>
          </cell>
          <cell r="X234">
            <v>7160156</v>
          </cell>
          <cell r="Y234" t="str">
            <v>尾林　栄治</v>
          </cell>
          <cell r="Z234">
            <v>11300000</v>
          </cell>
          <cell r="AA234" t="str">
            <v>客）客員教員等</v>
          </cell>
          <cell r="AB234" t="str">
            <v>生命ナノシステム科学研究科</v>
          </cell>
          <cell r="AC234" t="str">
            <v>特任助教</v>
          </cell>
          <cell r="AH234">
            <v>1</v>
          </cell>
          <cell r="AI234" t="str">
            <v>開始</v>
          </cell>
          <cell r="AK234" t="str">
            <v>新学術領域研究（公募）</v>
          </cell>
          <cell r="AL234" t="str">
            <v>H23. 4</v>
          </cell>
          <cell r="AM234" t="str">
            <v>H23. 9</v>
          </cell>
        </row>
        <row r="235">
          <cell r="A235">
            <v>1123117526</v>
          </cell>
          <cell r="B235" t="str">
            <v>（科研）Pin１プロテオミクスを用いた疾患特異的リン酸化タンパク質の網羅的検索</v>
          </cell>
          <cell r="C235">
            <v>10952294</v>
          </cell>
          <cell r="D235" t="str">
            <v>研）梁　明秀(19-)</v>
          </cell>
          <cell r="E235" t="str">
            <v>H19. 4. 1</v>
          </cell>
          <cell r="G235" t="str">
            <v>H23年度</v>
          </cell>
          <cell r="H235" t="str">
            <v>（科研）Pin１プロテオミクスを用いた疾患</v>
          </cell>
          <cell r="I235" t="str">
            <v>科学研究費補助金</v>
          </cell>
          <cell r="J235">
            <v>8160006</v>
          </cell>
          <cell r="K235" t="str">
            <v>大堀　陽子</v>
          </cell>
          <cell r="L235">
            <v>10320000</v>
          </cell>
          <cell r="M235" t="str">
            <v>研究推進課（22-）</v>
          </cell>
          <cell r="N235">
            <v>650000000</v>
          </cell>
          <cell r="O235" t="str">
            <v>（支出）科学研究費補助金</v>
          </cell>
          <cell r="P235">
            <v>1</v>
          </cell>
          <cell r="Q235" t="str">
            <v>直接経費</v>
          </cell>
          <cell r="R235">
            <v>3</v>
          </cell>
          <cell r="S235" t="str">
            <v>科研費</v>
          </cell>
          <cell r="T235">
            <v>1</v>
          </cell>
          <cell r="U235" t="str">
            <v>繰越有</v>
          </cell>
          <cell r="V235" t="str">
            <v>H23. 4. 1</v>
          </cell>
          <cell r="W235" t="str">
            <v>H24. 3.31</v>
          </cell>
          <cell r="X235">
            <v>1030127</v>
          </cell>
          <cell r="Y235" t="str">
            <v>梁　明秀</v>
          </cell>
          <cell r="Z235">
            <v>10950000</v>
          </cell>
          <cell r="AA235" t="str">
            <v>研）学術院（福浦）</v>
          </cell>
          <cell r="AB235" t="str">
            <v>医学部</v>
          </cell>
          <cell r="AC235" t="str">
            <v>教授</v>
          </cell>
          <cell r="AH235">
            <v>1</v>
          </cell>
          <cell r="AI235" t="str">
            <v>開始</v>
          </cell>
          <cell r="AK235" t="str">
            <v>新学術領域研究（公募）</v>
          </cell>
          <cell r="AL235" t="str">
            <v>H23. 4</v>
          </cell>
          <cell r="AM235" t="str">
            <v>H23. 9</v>
          </cell>
        </row>
        <row r="236">
          <cell r="A236">
            <v>1123118713</v>
          </cell>
          <cell r="B236" t="str">
            <v>（科研）Pループ型ATP加水分解酵素の機能発現機構の解明</v>
          </cell>
          <cell r="C236">
            <v>10901152</v>
          </cell>
          <cell r="D236" t="str">
            <v>研）池口　満徳</v>
          </cell>
          <cell r="E236" t="str">
            <v>H16. 4. 1</v>
          </cell>
          <cell r="G236" t="str">
            <v>H23年度</v>
          </cell>
          <cell r="H236" t="str">
            <v>（科研）Pループ型ATP加水分解酵素の機能発</v>
          </cell>
          <cell r="I236" t="str">
            <v>科学研究費補助金</v>
          </cell>
          <cell r="J236">
            <v>8160006</v>
          </cell>
          <cell r="K236" t="str">
            <v>大堀　陽子</v>
          </cell>
          <cell r="L236">
            <v>10320000</v>
          </cell>
          <cell r="M236" t="str">
            <v>研究推進課（22-）</v>
          </cell>
          <cell r="N236">
            <v>650000000</v>
          </cell>
          <cell r="O236" t="str">
            <v>（支出）科学研究費補助金</v>
          </cell>
          <cell r="P236">
            <v>1</v>
          </cell>
          <cell r="Q236" t="str">
            <v>直接経費</v>
          </cell>
          <cell r="R236">
            <v>3</v>
          </cell>
          <cell r="S236" t="str">
            <v>科研費</v>
          </cell>
          <cell r="T236">
            <v>1</v>
          </cell>
          <cell r="U236" t="str">
            <v>繰越有</v>
          </cell>
          <cell r="V236" t="str">
            <v>H23. 4. 1</v>
          </cell>
          <cell r="W236" t="str">
            <v>H24. 3.31</v>
          </cell>
          <cell r="X236">
            <v>1010029</v>
          </cell>
          <cell r="Y236" t="str">
            <v>池口　満徳</v>
          </cell>
          <cell r="Z236">
            <v>10900000</v>
          </cell>
          <cell r="AA236" t="str">
            <v>研）学術院</v>
          </cell>
          <cell r="AB236" t="str">
            <v>生命ナノシステム科学研究科</v>
          </cell>
          <cell r="AC236" t="str">
            <v>准教授</v>
          </cell>
          <cell r="AH236">
            <v>1</v>
          </cell>
          <cell r="AI236" t="str">
            <v>開始</v>
          </cell>
          <cell r="AK236" t="str">
            <v>新学術領域研究(公募）</v>
          </cell>
          <cell r="AL236" t="str">
            <v>H23. 4</v>
          </cell>
          <cell r="AM236" t="str">
            <v>H23. 9</v>
          </cell>
        </row>
        <row r="237">
          <cell r="A237">
            <v>1123121520</v>
          </cell>
          <cell r="B237" t="str">
            <v>(科研)多種多様な疾患に関わるセマフォリンシグナルの応答・伝達機構の構造生物学的解析</v>
          </cell>
          <cell r="C237">
            <v>10901264</v>
          </cell>
          <cell r="D237" t="str">
            <v>研）禾　晃和（23-）</v>
          </cell>
          <cell r="E237" t="str">
            <v>H23. 4. 1</v>
          </cell>
          <cell r="G237" t="str">
            <v>H23年度</v>
          </cell>
          <cell r="H237" t="str">
            <v>(科研)多種多様な疾患に関わるセマフォリン</v>
          </cell>
          <cell r="I237" t="str">
            <v>科学研究費補助金</v>
          </cell>
          <cell r="J237">
            <v>8160006</v>
          </cell>
          <cell r="K237" t="str">
            <v>大堀　陽子</v>
          </cell>
          <cell r="L237">
            <v>10320000</v>
          </cell>
          <cell r="M237" t="str">
            <v>研究推進課（22-）</v>
          </cell>
          <cell r="N237">
            <v>650000000</v>
          </cell>
          <cell r="O237" t="str">
            <v>（支出）科学研究費補助金</v>
          </cell>
          <cell r="P237">
            <v>1</v>
          </cell>
          <cell r="Q237" t="str">
            <v>直接経費</v>
          </cell>
          <cell r="R237">
            <v>3</v>
          </cell>
          <cell r="S237" t="str">
            <v>科研費</v>
          </cell>
          <cell r="T237">
            <v>1</v>
          </cell>
          <cell r="U237" t="str">
            <v>繰越有</v>
          </cell>
          <cell r="V237" t="str">
            <v>H23. 4. 1</v>
          </cell>
          <cell r="W237" t="str">
            <v>H24. 3.31</v>
          </cell>
          <cell r="X237">
            <v>1110506</v>
          </cell>
          <cell r="Y237" t="str">
            <v>禾　晃和</v>
          </cell>
          <cell r="Z237">
            <v>10900000</v>
          </cell>
          <cell r="AA237" t="str">
            <v>研）学術院</v>
          </cell>
          <cell r="AB237" t="str">
            <v>生命ナノシステム科学研究科</v>
          </cell>
          <cell r="AC237" t="str">
            <v>准教授</v>
          </cell>
          <cell r="AH237">
            <v>1</v>
          </cell>
          <cell r="AI237" t="str">
            <v>開始</v>
          </cell>
          <cell r="AK237" t="str">
            <v>新学術領域研究（公募）</v>
          </cell>
          <cell r="AL237" t="str">
            <v>H23. 4</v>
          </cell>
          <cell r="AM237" t="str">
            <v>H23. 9</v>
          </cell>
        </row>
        <row r="238">
          <cell r="A238">
            <v>1123121524</v>
          </cell>
          <cell r="B238" t="str">
            <v>（科研）生殖細胞の形成を制御するNanos/Pumilio/mRNA複合体の構造解析</v>
          </cell>
          <cell r="C238">
            <v>10901147</v>
          </cell>
          <cell r="D238" t="str">
            <v>研）橋本　博</v>
          </cell>
          <cell r="E238" t="str">
            <v>H16. 4. 1</v>
          </cell>
          <cell r="G238" t="str">
            <v>H23年度</v>
          </cell>
          <cell r="H238" t="str">
            <v>（科研）生殖細胞の形成を制御するNanos/Pu</v>
          </cell>
          <cell r="I238" t="str">
            <v>科学研究費補助金</v>
          </cell>
          <cell r="J238">
            <v>8160006</v>
          </cell>
          <cell r="K238" t="str">
            <v>大堀　陽子</v>
          </cell>
          <cell r="L238">
            <v>10320000</v>
          </cell>
          <cell r="M238" t="str">
            <v>研究推進課（22-）</v>
          </cell>
          <cell r="N238">
            <v>650000000</v>
          </cell>
          <cell r="O238" t="str">
            <v>（支出）科学研究費補助金</v>
          </cell>
          <cell r="P238">
            <v>1</v>
          </cell>
          <cell r="Q238" t="str">
            <v>直接経費</v>
          </cell>
          <cell r="R238">
            <v>3</v>
          </cell>
          <cell r="S238" t="str">
            <v>科研費</v>
          </cell>
          <cell r="T238">
            <v>1</v>
          </cell>
          <cell r="U238" t="str">
            <v>繰越有</v>
          </cell>
          <cell r="V238" t="str">
            <v>H23. 4. 1</v>
          </cell>
          <cell r="W238" t="str">
            <v>H24. 3.31</v>
          </cell>
          <cell r="X238">
            <v>1010039</v>
          </cell>
          <cell r="Y238" t="str">
            <v>橋本　博</v>
          </cell>
          <cell r="Z238">
            <v>10900000</v>
          </cell>
          <cell r="AA238" t="str">
            <v>研）学術院</v>
          </cell>
          <cell r="AB238" t="str">
            <v>生命ナノシステム科学研究科</v>
          </cell>
          <cell r="AC238" t="str">
            <v>助教</v>
          </cell>
          <cell r="AH238">
            <v>1</v>
          </cell>
          <cell r="AI238" t="str">
            <v>開始</v>
          </cell>
          <cell r="AK238" t="str">
            <v>新学術領域研究(公募）</v>
          </cell>
          <cell r="AL238" t="str">
            <v>H23. 4</v>
          </cell>
          <cell r="AM238" t="str">
            <v>H23. 9</v>
          </cell>
        </row>
        <row r="239">
          <cell r="A239">
            <v>1123123518</v>
          </cell>
          <cell r="B239" t="str">
            <v>（科研）神経幹前駆細胞の運命決定に対する動的な調節機構の解析</v>
          </cell>
          <cell r="C239">
            <v>10952254</v>
          </cell>
          <cell r="D239" t="str">
            <v>研）廣瀬　智威(19-)</v>
          </cell>
          <cell r="E239" t="str">
            <v>H19. 4. 1</v>
          </cell>
          <cell r="G239" t="str">
            <v>H23年度</v>
          </cell>
          <cell r="H239" t="str">
            <v>（科研）神経幹前駆細胞の運命決定に対する</v>
          </cell>
          <cell r="I239" t="str">
            <v>科学研究費補助金</v>
          </cell>
          <cell r="J239">
            <v>8160006</v>
          </cell>
          <cell r="K239" t="str">
            <v>大堀　陽子</v>
          </cell>
          <cell r="L239">
            <v>10320000</v>
          </cell>
          <cell r="M239" t="str">
            <v>研究推進課（22-）</v>
          </cell>
          <cell r="N239">
            <v>650000000</v>
          </cell>
          <cell r="O239" t="str">
            <v>（支出）科学研究費補助金</v>
          </cell>
          <cell r="P239">
            <v>1</v>
          </cell>
          <cell r="Q239" t="str">
            <v>直接経費</v>
          </cell>
          <cell r="R239">
            <v>3</v>
          </cell>
          <cell r="S239" t="str">
            <v>科研費</v>
          </cell>
          <cell r="T239">
            <v>1</v>
          </cell>
          <cell r="U239" t="str">
            <v>繰越有</v>
          </cell>
          <cell r="V239" t="str">
            <v>H23. 4. 1</v>
          </cell>
          <cell r="W239" t="str">
            <v>H24. 3.31</v>
          </cell>
          <cell r="X239">
            <v>7160045</v>
          </cell>
          <cell r="Y239" t="str">
            <v>廣瀬　智威</v>
          </cell>
          <cell r="Z239">
            <v>10950000</v>
          </cell>
          <cell r="AA239" t="str">
            <v>研）学術院（福浦）</v>
          </cell>
          <cell r="AB239" t="str">
            <v>医学部</v>
          </cell>
          <cell r="AC239" t="str">
            <v>助教</v>
          </cell>
          <cell r="AH239">
            <v>1</v>
          </cell>
          <cell r="AI239" t="str">
            <v>開始</v>
          </cell>
          <cell r="AK239" t="str">
            <v>新学術領域研究(公募)</v>
          </cell>
          <cell r="AL239" t="str">
            <v>H23. 4</v>
          </cell>
          <cell r="AM239" t="str">
            <v>H23. 9</v>
          </cell>
        </row>
        <row r="240">
          <cell r="A240">
            <v>1123131511</v>
          </cell>
          <cell r="B240" t="str">
            <v>（科研）ゲノム切断修復におけるクロマチン構造の役割</v>
          </cell>
          <cell r="C240">
            <v>10901194</v>
          </cell>
          <cell r="D240" t="str">
            <v>研）足立　典隆</v>
          </cell>
          <cell r="E240" t="str">
            <v>H16. 4. 1</v>
          </cell>
          <cell r="G240" t="str">
            <v>H23年度</v>
          </cell>
          <cell r="H240" t="str">
            <v>（科研）ゲノム切断修復におけるクロマチン</v>
          </cell>
          <cell r="I240" t="str">
            <v>科学研究費補助金</v>
          </cell>
          <cell r="J240">
            <v>8160006</v>
          </cell>
          <cell r="K240" t="str">
            <v>大堀　陽子</v>
          </cell>
          <cell r="L240">
            <v>10320000</v>
          </cell>
          <cell r="M240" t="str">
            <v>研究推進課（22-）</v>
          </cell>
          <cell r="N240">
            <v>650000000</v>
          </cell>
          <cell r="O240" t="str">
            <v>（支出）科学研究費補助金</v>
          </cell>
          <cell r="P240">
            <v>1</v>
          </cell>
          <cell r="Q240" t="str">
            <v>直接経費</v>
          </cell>
          <cell r="R240">
            <v>3</v>
          </cell>
          <cell r="S240" t="str">
            <v>科研費</v>
          </cell>
          <cell r="T240">
            <v>1</v>
          </cell>
          <cell r="U240" t="str">
            <v>繰越有</v>
          </cell>
          <cell r="V240" t="str">
            <v>H23. 4. 1</v>
          </cell>
          <cell r="W240" t="str">
            <v>H24. 3.31</v>
          </cell>
          <cell r="X240">
            <v>940080</v>
          </cell>
          <cell r="Y240" t="str">
            <v>足立　典隆</v>
          </cell>
          <cell r="Z240">
            <v>10900000</v>
          </cell>
          <cell r="AA240" t="str">
            <v>研）学術院</v>
          </cell>
          <cell r="AB240" t="str">
            <v>国際総合科学部(八景）</v>
          </cell>
          <cell r="AC240" t="str">
            <v>教授</v>
          </cell>
          <cell r="AH240">
            <v>1</v>
          </cell>
          <cell r="AI240" t="str">
            <v>開始</v>
          </cell>
          <cell r="AK240" t="str">
            <v>新学術領域研究(公募）</v>
          </cell>
          <cell r="AL240" t="str">
            <v>H23. 4</v>
          </cell>
          <cell r="AM240" t="str">
            <v>H23. 9</v>
          </cell>
        </row>
        <row r="241">
          <cell r="A241">
            <v>1123247027</v>
          </cell>
          <cell r="B241" t="str">
            <v>（科研）タンパク質複合体形成過程の分子シミュレーションによる遭遇複合体の役割の解明</v>
          </cell>
          <cell r="C241">
            <v>10901151</v>
          </cell>
          <cell r="D241" t="str">
            <v>研）木寺　詔紀</v>
          </cell>
          <cell r="E241" t="str">
            <v>H16. 4. 1</v>
          </cell>
          <cell r="G241" t="str">
            <v>H23年度</v>
          </cell>
          <cell r="H241" t="str">
            <v>（科研）タンパク質複合体形成過程の分子シ</v>
          </cell>
          <cell r="I241" t="str">
            <v>科学研究費補助金</v>
          </cell>
          <cell r="J241">
            <v>8160006</v>
          </cell>
          <cell r="K241" t="str">
            <v>大堀　陽子</v>
          </cell>
          <cell r="L241">
            <v>10320000</v>
          </cell>
          <cell r="M241" t="str">
            <v>研究推進課（22-）</v>
          </cell>
          <cell r="N241">
            <v>650000000</v>
          </cell>
          <cell r="O241" t="str">
            <v>（支出）科学研究費補助金</v>
          </cell>
          <cell r="P241">
            <v>1</v>
          </cell>
          <cell r="Q241" t="str">
            <v>直接経費</v>
          </cell>
          <cell r="R241">
            <v>3</v>
          </cell>
          <cell r="S241" t="str">
            <v>科研費</v>
          </cell>
          <cell r="T241">
            <v>1</v>
          </cell>
          <cell r="U241" t="str">
            <v>繰越有</v>
          </cell>
          <cell r="V241" t="str">
            <v>H23. 4. 1</v>
          </cell>
          <cell r="W241" t="str">
            <v>H24. 3.31</v>
          </cell>
          <cell r="X241">
            <v>1010021</v>
          </cell>
          <cell r="Y241" t="str">
            <v>木寺　詔紀</v>
          </cell>
          <cell r="Z241">
            <v>10900000</v>
          </cell>
          <cell r="AA241" t="str">
            <v>研）学術院</v>
          </cell>
          <cell r="AB241" t="str">
            <v>生命ナノシステム科学研究科</v>
          </cell>
          <cell r="AC241" t="str">
            <v>教授</v>
          </cell>
          <cell r="AH241">
            <v>1</v>
          </cell>
          <cell r="AI241" t="str">
            <v>開始</v>
          </cell>
          <cell r="AK241" t="str">
            <v>基盤研究（A)</v>
          </cell>
          <cell r="AL241" t="str">
            <v>H23. 4</v>
          </cell>
          <cell r="AM241" t="str">
            <v>H23. 9</v>
          </cell>
        </row>
        <row r="242">
          <cell r="A242">
            <v>1123300351</v>
          </cell>
          <cell r="B242" t="str">
            <v>（科研）がんの悪性進展に伴う細胞接着システムの破たんの分子機構</v>
          </cell>
          <cell r="C242">
            <v>10901189</v>
          </cell>
          <cell r="D242" t="str">
            <v>研）宮崎　香</v>
          </cell>
          <cell r="E242" t="str">
            <v>H16. 4. 1</v>
          </cell>
          <cell r="G242" t="str">
            <v>H23年度</v>
          </cell>
          <cell r="H242" t="str">
            <v>（科研）がんの悪性進展に伴う細胞接着シ</v>
          </cell>
          <cell r="I242" t="str">
            <v>科学研究費補助金</v>
          </cell>
          <cell r="J242">
            <v>8160006</v>
          </cell>
          <cell r="K242" t="str">
            <v>大堀　陽子</v>
          </cell>
          <cell r="L242">
            <v>10320000</v>
          </cell>
          <cell r="M242" t="str">
            <v>研究推進課（22-）</v>
          </cell>
          <cell r="N242">
            <v>650000000</v>
          </cell>
          <cell r="O242" t="str">
            <v>（支出）科学研究費補助金</v>
          </cell>
          <cell r="P242">
            <v>1</v>
          </cell>
          <cell r="Q242" t="str">
            <v>直接経費</v>
          </cell>
          <cell r="R242">
            <v>3</v>
          </cell>
          <cell r="S242" t="str">
            <v>科研費</v>
          </cell>
          <cell r="T242">
            <v>1</v>
          </cell>
          <cell r="U242" t="str">
            <v>繰越有</v>
          </cell>
          <cell r="V242" t="str">
            <v>H23. 4. 1</v>
          </cell>
          <cell r="W242" t="str">
            <v>H24. 3.31</v>
          </cell>
          <cell r="X242">
            <v>880933</v>
          </cell>
          <cell r="Y242" t="str">
            <v>宮崎　香</v>
          </cell>
          <cell r="Z242">
            <v>10900000</v>
          </cell>
          <cell r="AA242" t="str">
            <v>研）学術院</v>
          </cell>
          <cell r="AB242" t="str">
            <v>国際総合科学部（八景）</v>
          </cell>
          <cell r="AC242" t="str">
            <v>教授</v>
          </cell>
          <cell r="AH242">
            <v>1</v>
          </cell>
          <cell r="AI242" t="str">
            <v>開始</v>
          </cell>
          <cell r="AK242" t="str">
            <v>基盤研究(B)</v>
          </cell>
          <cell r="AL242" t="str">
            <v>H23. 4</v>
          </cell>
          <cell r="AM242" t="str">
            <v>H23. 9</v>
          </cell>
        </row>
        <row r="243">
          <cell r="A243">
            <v>1022830060</v>
          </cell>
          <cell r="B243" t="str">
            <v>(科研)経営者報酬の開示がコーポレート・ガバナンスに与える影響に関する分析</v>
          </cell>
          <cell r="C243">
            <v>11302029</v>
          </cell>
          <cell r="D243" t="str">
            <v>客）田中　佳容（22-）</v>
          </cell>
          <cell r="E243" t="str">
            <v>H22. 4. 1</v>
          </cell>
          <cell r="G243" t="str">
            <v>H23年度</v>
          </cell>
          <cell r="H243" t="str">
            <v>(科研)経営者報酬の開示がコーポレート・ガ</v>
          </cell>
          <cell r="I243" t="str">
            <v>科学研究費補助金</v>
          </cell>
          <cell r="J243">
            <v>8160006</v>
          </cell>
          <cell r="K243" t="str">
            <v>大堀　陽子</v>
          </cell>
          <cell r="L243">
            <v>10320000</v>
          </cell>
          <cell r="M243" t="str">
            <v>研究推進課（22-）</v>
          </cell>
          <cell r="N243">
            <v>650000000</v>
          </cell>
          <cell r="O243" t="str">
            <v>（支出）科学研究費補助金</v>
          </cell>
          <cell r="P243">
            <v>1</v>
          </cell>
          <cell r="Q243" t="str">
            <v>直接経費</v>
          </cell>
          <cell r="R243">
            <v>3</v>
          </cell>
          <cell r="S243" t="str">
            <v>科研費</v>
          </cell>
          <cell r="T243">
            <v>1</v>
          </cell>
          <cell r="U243" t="str">
            <v>繰越有</v>
          </cell>
          <cell r="V243" t="str">
            <v>H22. 8.25</v>
          </cell>
          <cell r="W243" t="str">
            <v>H24. 3.31</v>
          </cell>
          <cell r="X243">
            <v>5160058</v>
          </cell>
          <cell r="Y243" t="str">
            <v>田中　佳容</v>
          </cell>
          <cell r="Z243">
            <v>11300000</v>
          </cell>
          <cell r="AA243" t="str">
            <v>客）客員教員等</v>
          </cell>
          <cell r="AB243" t="str">
            <v>国際マネジメント研究科</v>
          </cell>
          <cell r="AC243" t="str">
            <v>客員准教授</v>
          </cell>
          <cell r="AH243">
            <v>1</v>
          </cell>
          <cell r="AI243" t="str">
            <v>開始</v>
          </cell>
          <cell r="AK243" t="str">
            <v>研究活動スタート支援　※8/25　繰越分</v>
          </cell>
          <cell r="AL243" t="str">
            <v>H23. 4</v>
          </cell>
          <cell r="AM243" t="str">
            <v>H23. 9</v>
          </cell>
        </row>
        <row r="244">
          <cell r="A244">
            <v>1123350028</v>
          </cell>
          <cell r="B244" t="str">
            <v>（科研）多孔性金属錯体結晶の動的ガス包接特性の解明と時空間的分子輸送機能の創出</v>
          </cell>
          <cell r="C244">
            <v>10901107</v>
          </cell>
          <cell r="D244" t="str">
            <v>研）高見澤　聡</v>
          </cell>
          <cell r="E244" t="str">
            <v>H16. 4. 1</v>
          </cell>
          <cell r="G244" t="str">
            <v>H23年度</v>
          </cell>
          <cell r="H244" t="str">
            <v>（科研）多孔性金属錯体結晶の動的ガス包括</v>
          </cell>
          <cell r="I244" t="str">
            <v>科学研究費補助金</v>
          </cell>
          <cell r="J244">
            <v>8160006</v>
          </cell>
          <cell r="K244" t="str">
            <v>大堀　陽子</v>
          </cell>
          <cell r="L244">
            <v>10320000</v>
          </cell>
          <cell r="M244" t="str">
            <v>研究推進課（22-）</v>
          </cell>
          <cell r="N244">
            <v>650000000</v>
          </cell>
          <cell r="O244" t="str">
            <v>（支出）科学研究費補助金</v>
          </cell>
          <cell r="P244">
            <v>1</v>
          </cell>
          <cell r="Q244" t="str">
            <v>直接経費</v>
          </cell>
          <cell r="R244">
            <v>3</v>
          </cell>
          <cell r="S244" t="str">
            <v>科研費</v>
          </cell>
          <cell r="T244">
            <v>1</v>
          </cell>
          <cell r="U244" t="str">
            <v>繰越有</v>
          </cell>
          <cell r="V244" t="str">
            <v>H23. 4. 1</v>
          </cell>
          <cell r="W244" t="str">
            <v>H24. 3.31</v>
          </cell>
          <cell r="X244">
            <v>1010120</v>
          </cell>
          <cell r="Y244" t="str">
            <v>高見沢　聡</v>
          </cell>
          <cell r="Z244">
            <v>10900000</v>
          </cell>
          <cell r="AA244" t="str">
            <v>研）学術院</v>
          </cell>
          <cell r="AB244" t="str">
            <v>国際総合科学部（八景）</v>
          </cell>
          <cell r="AC244" t="str">
            <v>教授</v>
          </cell>
          <cell r="AH244">
            <v>1</v>
          </cell>
          <cell r="AI244" t="str">
            <v>開始</v>
          </cell>
          <cell r="AK244" t="str">
            <v>基盤研究(B)</v>
          </cell>
          <cell r="AL244" t="str">
            <v>H23. 4</v>
          </cell>
          <cell r="AM244" t="str">
            <v>H23. 9</v>
          </cell>
        </row>
        <row r="245">
          <cell r="A245">
            <v>1123370077</v>
          </cell>
          <cell r="B245" t="str">
            <v>（科研）基本転写因子TFIIDによるコアプロモーター認識機構の解明</v>
          </cell>
          <cell r="C245">
            <v>10901160</v>
          </cell>
          <cell r="D245" t="str">
            <v>研）古久保　哲朗</v>
          </cell>
          <cell r="E245" t="str">
            <v>H16. 4. 1</v>
          </cell>
          <cell r="G245" t="str">
            <v>H23年度</v>
          </cell>
          <cell r="H245" t="str">
            <v>（科研）基本転写因子TFIIDによるコアプロ</v>
          </cell>
          <cell r="I245" t="str">
            <v>科学研究費補助金</v>
          </cell>
          <cell r="J245">
            <v>8160006</v>
          </cell>
          <cell r="K245" t="str">
            <v>大堀　陽子</v>
          </cell>
          <cell r="L245">
            <v>10320000</v>
          </cell>
          <cell r="M245" t="str">
            <v>研究推進課（22-）</v>
          </cell>
          <cell r="N245">
            <v>650000000</v>
          </cell>
          <cell r="O245" t="str">
            <v>（支出）科学研究費補助金</v>
          </cell>
          <cell r="P245">
            <v>1</v>
          </cell>
          <cell r="Q245" t="str">
            <v>直接経費</v>
          </cell>
          <cell r="R245">
            <v>3</v>
          </cell>
          <cell r="S245" t="str">
            <v>科研費</v>
          </cell>
          <cell r="T245">
            <v>1</v>
          </cell>
          <cell r="U245" t="str">
            <v>繰越有</v>
          </cell>
          <cell r="V245" t="str">
            <v>H23. 4. 1</v>
          </cell>
          <cell r="W245" t="str">
            <v>H24. 3.31</v>
          </cell>
          <cell r="X245">
            <v>1010023</v>
          </cell>
          <cell r="Y245" t="str">
            <v>古久保　哲朗</v>
          </cell>
          <cell r="Z245">
            <v>10900000</v>
          </cell>
          <cell r="AA245" t="str">
            <v>研）学術院</v>
          </cell>
          <cell r="AB245" t="str">
            <v>生命ナノシステム科学研究科</v>
          </cell>
          <cell r="AC245" t="str">
            <v>教授</v>
          </cell>
          <cell r="AH245">
            <v>1</v>
          </cell>
          <cell r="AI245" t="str">
            <v>開始</v>
          </cell>
          <cell r="AK245" t="str">
            <v>基盤研究(B)</v>
          </cell>
          <cell r="AL245" t="str">
            <v>H23. 4</v>
          </cell>
          <cell r="AM245" t="str">
            <v>H23. 9</v>
          </cell>
        </row>
        <row r="246">
          <cell r="A246">
            <v>1123390353</v>
          </cell>
          <cell r="B246" t="str">
            <v>（科研）神経再生医療を目指した多能性組織幹細胞の単離と神経分化誘導</v>
          </cell>
          <cell r="C246">
            <v>10952159</v>
          </cell>
          <cell r="D246" t="str">
            <v>研）菅野　洋（19-）</v>
          </cell>
          <cell r="E246" t="str">
            <v>H19. 4. 1</v>
          </cell>
          <cell r="G246" t="str">
            <v>H23年度</v>
          </cell>
          <cell r="H246" t="str">
            <v>（科研）神経再生医療を目指した多能性組織</v>
          </cell>
          <cell r="I246" t="str">
            <v>科学研究費補助金</v>
          </cell>
          <cell r="J246">
            <v>1060803</v>
          </cell>
          <cell r="K246" t="str">
            <v>原田　拓</v>
          </cell>
          <cell r="L246">
            <v>10320000</v>
          </cell>
          <cell r="M246" t="str">
            <v>研究推進課（22-）</v>
          </cell>
          <cell r="N246">
            <v>650000000</v>
          </cell>
          <cell r="O246" t="str">
            <v>（支出）科学研究費補助金</v>
          </cell>
          <cell r="P246">
            <v>1</v>
          </cell>
          <cell r="Q246" t="str">
            <v>直接経費</v>
          </cell>
          <cell r="R246">
            <v>3</v>
          </cell>
          <cell r="S246" t="str">
            <v>科研費</v>
          </cell>
          <cell r="T246">
            <v>1</v>
          </cell>
          <cell r="U246" t="str">
            <v>繰越有</v>
          </cell>
          <cell r="V246" t="str">
            <v>H23. 4. 1</v>
          </cell>
          <cell r="W246" t="str">
            <v>H24. 3.31</v>
          </cell>
          <cell r="X246">
            <v>921334</v>
          </cell>
          <cell r="Y246" t="str">
            <v>菅野　洋</v>
          </cell>
          <cell r="Z246">
            <v>10950000</v>
          </cell>
          <cell r="AA246" t="str">
            <v>研）学術院（福浦）</v>
          </cell>
          <cell r="AB246" t="str">
            <v>医学部</v>
          </cell>
          <cell r="AC246" t="str">
            <v>准教授</v>
          </cell>
          <cell r="AH246">
            <v>1</v>
          </cell>
          <cell r="AI246" t="str">
            <v>開始</v>
          </cell>
          <cell r="AK246" t="str">
            <v>基盤研究(B)</v>
          </cell>
          <cell r="AL246" t="str">
            <v>H23. 4</v>
          </cell>
          <cell r="AM246" t="str">
            <v>H23. 9</v>
          </cell>
        </row>
        <row r="247">
          <cell r="A247">
            <v>1123390353</v>
          </cell>
          <cell r="B247" t="str">
            <v>（科研）神経再生医療を目指した多能性組織幹細胞の単離と神経分化誘導</v>
          </cell>
          <cell r="C247">
            <v>11351097</v>
          </cell>
          <cell r="D247" t="str">
            <v>客）菅野　洋（23-）</v>
          </cell>
          <cell r="E247" t="str">
            <v>H23. 4. 1</v>
          </cell>
          <cell r="G247" t="str">
            <v>H23年度</v>
          </cell>
          <cell r="H247" t="str">
            <v>（科研）神経再生医療を目指した多能性組織</v>
          </cell>
          <cell r="I247" t="str">
            <v>科学研究費補助金</v>
          </cell>
          <cell r="J247">
            <v>1060803</v>
          </cell>
          <cell r="K247" t="str">
            <v>原田　拓</v>
          </cell>
          <cell r="L247">
            <v>10320000</v>
          </cell>
          <cell r="M247" t="str">
            <v>研究推進課（22-）</v>
          </cell>
          <cell r="N247">
            <v>650000000</v>
          </cell>
          <cell r="O247" t="str">
            <v>（支出）科学研究費補助金</v>
          </cell>
          <cell r="P247">
            <v>1</v>
          </cell>
          <cell r="Q247" t="str">
            <v>直接経費</v>
          </cell>
          <cell r="R247">
            <v>3</v>
          </cell>
          <cell r="S247" t="str">
            <v>科研費</v>
          </cell>
          <cell r="T247">
            <v>1</v>
          </cell>
          <cell r="U247" t="str">
            <v>繰越有</v>
          </cell>
          <cell r="V247" t="str">
            <v>H23. 4. 1</v>
          </cell>
          <cell r="W247" t="str">
            <v>H24. 3.31</v>
          </cell>
          <cell r="X247">
            <v>921334</v>
          </cell>
          <cell r="Y247" t="str">
            <v>菅野　洋</v>
          </cell>
          <cell r="Z247">
            <v>10950000</v>
          </cell>
          <cell r="AA247" t="str">
            <v>研）学術院（福浦）</v>
          </cell>
          <cell r="AB247" t="str">
            <v>医学部</v>
          </cell>
          <cell r="AC247" t="str">
            <v>准教授</v>
          </cell>
          <cell r="AH247">
            <v>1</v>
          </cell>
          <cell r="AI247" t="str">
            <v>開始</v>
          </cell>
          <cell r="AK247" t="str">
            <v>基盤研究(B)</v>
          </cell>
          <cell r="AL247" t="str">
            <v>H23. 4</v>
          </cell>
          <cell r="AM247" t="str">
            <v>H23. 9</v>
          </cell>
        </row>
        <row r="248">
          <cell r="A248">
            <v>1123390383</v>
          </cell>
          <cell r="B248" t="str">
            <v>（科研）患者固有モデルによる専門医の手技訓練用手術シミュレータの研究開発</v>
          </cell>
          <cell r="C248">
            <v>10952263</v>
          </cell>
          <cell r="D248" t="str">
            <v>研）槙山　和秀(19-)</v>
          </cell>
          <cell r="E248" t="str">
            <v>H19. 4. 1</v>
          </cell>
          <cell r="G248" t="str">
            <v>H23年度</v>
          </cell>
          <cell r="H248" t="str">
            <v>（科研）患者固有モデルによる専門医の手技</v>
          </cell>
          <cell r="I248" t="str">
            <v>科学研究費補助金</v>
          </cell>
          <cell r="J248">
            <v>8160006</v>
          </cell>
          <cell r="K248" t="str">
            <v>大堀　陽子</v>
          </cell>
          <cell r="L248">
            <v>10320000</v>
          </cell>
          <cell r="M248" t="str">
            <v>研究推進課（22-）</v>
          </cell>
          <cell r="N248">
            <v>650000000</v>
          </cell>
          <cell r="O248" t="str">
            <v>（支出）科学研究費補助金</v>
          </cell>
          <cell r="P248">
            <v>1</v>
          </cell>
          <cell r="Q248" t="str">
            <v>直接経費</v>
          </cell>
          <cell r="R248">
            <v>3</v>
          </cell>
          <cell r="S248" t="str">
            <v>科研費</v>
          </cell>
          <cell r="T248">
            <v>1</v>
          </cell>
          <cell r="U248" t="str">
            <v>繰越有</v>
          </cell>
          <cell r="V248" t="str">
            <v>H23. 4. 1</v>
          </cell>
          <cell r="W248" t="str">
            <v>H24. 3.31</v>
          </cell>
          <cell r="X248">
            <v>1020134</v>
          </cell>
          <cell r="Y248" t="str">
            <v>槙山　和秀</v>
          </cell>
          <cell r="Z248">
            <v>10950000</v>
          </cell>
          <cell r="AA248" t="str">
            <v>研）学術院（福浦）</v>
          </cell>
          <cell r="AB248" t="str">
            <v>医学部</v>
          </cell>
          <cell r="AC248" t="str">
            <v>准教授</v>
          </cell>
          <cell r="AH248">
            <v>1</v>
          </cell>
          <cell r="AI248" t="str">
            <v>開始</v>
          </cell>
          <cell r="AK248" t="str">
            <v>基盤研究(B)</v>
          </cell>
          <cell r="AL248" t="str">
            <v>H23. 4</v>
          </cell>
          <cell r="AM248" t="str">
            <v>H23. 9</v>
          </cell>
        </row>
        <row r="249">
          <cell r="A249">
            <v>1123500414</v>
          </cell>
          <cell r="B249" t="str">
            <v>(科基)脊髄損傷モデルにおける軸索再生現象の比較解剖学的解析</v>
          </cell>
          <cell r="C249">
            <v>10952258</v>
          </cell>
          <cell r="D249" t="str">
            <v>研）船越　健悟(19-)</v>
          </cell>
          <cell r="E249" t="str">
            <v>H19. 4. 1</v>
          </cell>
          <cell r="G249" t="str">
            <v>H23年度</v>
          </cell>
          <cell r="H249" t="str">
            <v>(科基)脊髄損傷モデルにおける軸索再生現象</v>
          </cell>
          <cell r="I249" t="str">
            <v>科研費(基金分)</v>
          </cell>
          <cell r="J249">
            <v>8160006</v>
          </cell>
          <cell r="K249" t="str">
            <v>大堀　陽子</v>
          </cell>
          <cell r="L249">
            <v>10320000</v>
          </cell>
          <cell r="M249" t="str">
            <v>研究推進課（22-）</v>
          </cell>
          <cell r="N249">
            <v>652000000</v>
          </cell>
          <cell r="O249" t="str">
            <v>（支出）学術研究助成基金助成金(科基)</v>
          </cell>
          <cell r="P249">
            <v>1</v>
          </cell>
          <cell r="Q249" t="str">
            <v>直接経費</v>
          </cell>
          <cell r="R249">
            <v>3</v>
          </cell>
          <cell r="S249" t="str">
            <v>科研費</v>
          </cell>
          <cell r="T249">
            <v>1</v>
          </cell>
          <cell r="U249" t="str">
            <v>繰越有</v>
          </cell>
          <cell r="V249" t="str">
            <v>H23. 4.28</v>
          </cell>
          <cell r="W249" t="str">
            <v>H26. 3.31</v>
          </cell>
          <cell r="X249">
            <v>960974</v>
          </cell>
          <cell r="Y249" t="str">
            <v>船越　健悟</v>
          </cell>
          <cell r="Z249">
            <v>10950000</v>
          </cell>
          <cell r="AA249" t="str">
            <v>研）学術院（福浦）</v>
          </cell>
          <cell r="AB249" t="str">
            <v>医学部</v>
          </cell>
          <cell r="AC249" t="str">
            <v>教授</v>
          </cell>
          <cell r="AH249">
            <v>1</v>
          </cell>
          <cell r="AI249" t="str">
            <v>開始</v>
          </cell>
          <cell r="AK249" t="str">
            <v>基盤研究(C)（基金）</v>
          </cell>
          <cell r="AL249" t="str">
            <v>H23. 4</v>
          </cell>
          <cell r="AM249" t="str">
            <v>H23. 9</v>
          </cell>
        </row>
        <row r="250">
          <cell r="A250">
            <v>1123500452</v>
          </cell>
          <cell r="B250" t="str">
            <v>(科基)新規軸索ガイダンス分子LOTUSの生物学的機能の解析</v>
          </cell>
          <cell r="C250">
            <v>10952205</v>
          </cell>
          <cell r="D250" t="str">
            <v>研）竹居　光太郎(19-)</v>
          </cell>
          <cell r="E250" t="str">
            <v>H19. 4. 1</v>
          </cell>
          <cell r="G250" t="str">
            <v>H23年度</v>
          </cell>
          <cell r="H250" t="str">
            <v>(科基)新規軸索ガイダンス分子LOTUSの生物</v>
          </cell>
          <cell r="I250" t="str">
            <v>科研費(基金分)</v>
          </cell>
          <cell r="J250">
            <v>8160006</v>
          </cell>
          <cell r="K250" t="str">
            <v>大堀　陽子</v>
          </cell>
          <cell r="L250">
            <v>10320000</v>
          </cell>
          <cell r="M250" t="str">
            <v>研究推進課（22-）</v>
          </cell>
          <cell r="N250">
            <v>652000000</v>
          </cell>
          <cell r="O250" t="str">
            <v>（支出）学術研究助成基金助成金(科基)</v>
          </cell>
          <cell r="P250">
            <v>1</v>
          </cell>
          <cell r="Q250" t="str">
            <v>直接経費</v>
          </cell>
          <cell r="R250">
            <v>3</v>
          </cell>
          <cell r="S250" t="str">
            <v>科研費</v>
          </cell>
          <cell r="T250">
            <v>1</v>
          </cell>
          <cell r="U250" t="str">
            <v>繰越有</v>
          </cell>
          <cell r="V250" t="str">
            <v>H23. 4.28</v>
          </cell>
          <cell r="W250" t="str">
            <v>H26. 3.31</v>
          </cell>
          <cell r="X250">
            <v>1020175</v>
          </cell>
          <cell r="Y250" t="str">
            <v>竹居　光太郎</v>
          </cell>
          <cell r="Z250">
            <v>10950000</v>
          </cell>
          <cell r="AA250" t="str">
            <v>研）学術院（福浦）</v>
          </cell>
          <cell r="AB250" t="str">
            <v>医学部</v>
          </cell>
          <cell r="AC250" t="str">
            <v>准教授</v>
          </cell>
          <cell r="AH250">
            <v>1</v>
          </cell>
          <cell r="AI250" t="str">
            <v>開始</v>
          </cell>
          <cell r="AK250" t="str">
            <v>基盤研究(C)(基金)</v>
          </cell>
          <cell r="AL250" t="str">
            <v>H23. 4</v>
          </cell>
          <cell r="AM250" t="str">
            <v>H23. 9</v>
          </cell>
        </row>
        <row r="251">
          <cell r="A251">
            <v>1123530374</v>
          </cell>
          <cell r="B251" t="str">
            <v>(科基)不良債権処理への影響要因に関する分析</v>
          </cell>
          <cell r="C251">
            <v>10901005</v>
          </cell>
          <cell r="D251" t="str">
            <v>研）随　清遠</v>
          </cell>
          <cell r="E251" t="str">
            <v>H16. 4. 1</v>
          </cell>
          <cell r="G251" t="str">
            <v>H23年度</v>
          </cell>
          <cell r="H251" t="str">
            <v>(科基)不良債権処理への影響要因に関する分</v>
          </cell>
          <cell r="I251" t="str">
            <v>科研費(基金分)</v>
          </cell>
          <cell r="J251">
            <v>8160006</v>
          </cell>
          <cell r="K251" t="str">
            <v>大堀　陽子</v>
          </cell>
          <cell r="L251">
            <v>10320000</v>
          </cell>
          <cell r="M251" t="str">
            <v>研究推進課（22-）</v>
          </cell>
          <cell r="N251">
            <v>652000000</v>
          </cell>
          <cell r="O251" t="str">
            <v>（支出）学術研究助成基金助成金(科基)</v>
          </cell>
          <cell r="P251">
            <v>1</v>
          </cell>
          <cell r="Q251" t="str">
            <v>直接経費</v>
          </cell>
          <cell r="R251">
            <v>3</v>
          </cell>
          <cell r="S251" t="str">
            <v>科研費</v>
          </cell>
          <cell r="T251">
            <v>1</v>
          </cell>
          <cell r="U251" t="str">
            <v>繰越有</v>
          </cell>
          <cell r="V251" t="str">
            <v>H23. 4.28</v>
          </cell>
          <cell r="W251" t="str">
            <v>H26. 3.31</v>
          </cell>
          <cell r="X251">
            <v>930017</v>
          </cell>
          <cell r="Y251" t="str">
            <v>随　清遠</v>
          </cell>
          <cell r="Z251">
            <v>10900000</v>
          </cell>
          <cell r="AA251" t="str">
            <v>研）学術院</v>
          </cell>
          <cell r="AB251" t="str">
            <v>国際総合科学部(八景）</v>
          </cell>
          <cell r="AC251" t="str">
            <v>教授</v>
          </cell>
          <cell r="AH251">
            <v>1</v>
          </cell>
          <cell r="AI251" t="str">
            <v>開始</v>
          </cell>
          <cell r="AK251" t="str">
            <v>基盤研究(C)(基金)</v>
          </cell>
          <cell r="AL251" t="str">
            <v>H23. 4</v>
          </cell>
          <cell r="AM251" t="str">
            <v>H23. 9</v>
          </cell>
        </row>
        <row r="252">
          <cell r="A252">
            <v>1123530480</v>
          </cell>
          <cell r="B252" t="str">
            <v>(科基)障害者雇用がもたらす経営上の正の効果と効果を生む条件について実証的に研究する</v>
          </cell>
          <cell r="C252">
            <v>10901017</v>
          </cell>
          <cell r="D252" t="str">
            <v>研）影山　摩子弥</v>
          </cell>
          <cell r="E252" t="str">
            <v>H16. 4. 1</v>
          </cell>
          <cell r="G252" t="str">
            <v>H23年度</v>
          </cell>
          <cell r="H252" t="str">
            <v>(科基)障害者雇用がもたらす経営上の正の効</v>
          </cell>
          <cell r="I252" t="str">
            <v>科研費(基金分)</v>
          </cell>
          <cell r="J252">
            <v>8160006</v>
          </cell>
          <cell r="K252" t="str">
            <v>大堀　陽子</v>
          </cell>
          <cell r="L252">
            <v>10320000</v>
          </cell>
          <cell r="M252" t="str">
            <v>研究推進課（22-）</v>
          </cell>
          <cell r="N252">
            <v>652000000</v>
          </cell>
          <cell r="O252" t="str">
            <v>（支出）学術研究助成基金助成金(科基)</v>
          </cell>
          <cell r="P252">
            <v>1</v>
          </cell>
          <cell r="Q252" t="str">
            <v>直接経費</v>
          </cell>
          <cell r="R252">
            <v>3</v>
          </cell>
          <cell r="S252" t="str">
            <v>科研費</v>
          </cell>
          <cell r="T252">
            <v>1</v>
          </cell>
          <cell r="U252" t="str">
            <v>繰越有</v>
          </cell>
          <cell r="V252" t="str">
            <v>H23. 4.28</v>
          </cell>
          <cell r="W252" t="str">
            <v>H26. 3.31</v>
          </cell>
          <cell r="X252">
            <v>890036</v>
          </cell>
          <cell r="Y252" t="str">
            <v>影山　摩子弥</v>
          </cell>
          <cell r="Z252">
            <v>10900000</v>
          </cell>
          <cell r="AA252" t="str">
            <v>研）学術院</v>
          </cell>
          <cell r="AB252" t="str">
            <v>国際総合科学部(八景）</v>
          </cell>
          <cell r="AC252" t="str">
            <v>教授</v>
          </cell>
          <cell r="AH252">
            <v>1</v>
          </cell>
          <cell r="AI252" t="str">
            <v>開始</v>
          </cell>
          <cell r="AK252" t="str">
            <v>基盤研究(C)(基金)</v>
          </cell>
          <cell r="AL252" t="str">
            <v>H23. 4</v>
          </cell>
          <cell r="AM252" t="str">
            <v>H23. 9</v>
          </cell>
        </row>
        <row r="253">
          <cell r="A253">
            <v>1123530671</v>
          </cell>
          <cell r="B253" t="str">
            <v>(科基)中国人移住者による「国際移民システム」の展開に関する社会学的研究</v>
          </cell>
          <cell r="C253">
            <v>10901006</v>
          </cell>
          <cell r="D253" t="str">
            <v>研）坪谷　美欧子</v>
          </cell>
          <cell r="E253" t="str">
            <v>H16. 4. 1</v>
          </cell>
          <cell r="G253" t="str">
            <v>H23年度</v>
          </cell>
          <cell r="H253" t="str">
            <v>(科基)中国人移住者による「国際移民システ</v>
          </cell>
          <cell r="I253" t="str">
            <v>科研費(基金分）</v>
          </cell>
          <cell r="J253">
            <v>8160006</v>
          </cell>
          <cell r="K253" t="str">
            <v>大堀　陽子</v>
          </cell>
          <cell r="L253">
            <v>10320000</v>
          </cell>
          <cell r="M253" t="str">
            <v>研究推進課（22-）</v>
          </cell>
          <cell r="N253">
            <v>652000000</v>
          </cell>
          <cell r="O253" t="str">
            <v>（支出）学術研究助成基金助成金(科基)</v>
          </cell>
          <cell r="P253">
            <v>1</v>
          </cell>
          <cell r="Q253" t="str">
            <v>直接経費</v>
          </cell>
          <cell r="R253">
            <v>3</v>
          </cell>
          <cell r="S253" t="str">
            <v>科研費</v>
          </cell>
          <cell r="T253">
            <v>1</v>
          </cell>
          <cell r="U253" t="str">
            <v>繰越有</v>
          </cell>
          <cell r="V253" t="str">
            <v>H23. 4.28</v>
          </cell>
          <cell r="W253" t="str">
            <v>H26. 3.31</v>
          </cell>
          <cell r="X253">
            <v>1030087</v>
          </cell>
          <cell r="Y253" t="str">
            <v>坪谷　美欧子</v>
          </cell>
          <cell r="Z253">
            <v>10900000</v>
          </cell>
          <cell r="AA253" t="str">
            <v>研）学術院</v>
          </cell>
          <cell r="AB253" t="str">
            <v>国際総合科学部(八景）</v>
          </cell>
          <cell r="AC253" t="str">
            <v>准教授</v>
          </cell>
          <cell r="AH253">
            <v>1</v>
          </cell>
          <cell r="AI253" t="str">
            <v>開始</v>
          </cell>
          <cell r="AK253" t="str">
            <v>基盤研究(C)(基金）</v>
          </cell>
          <cell r="AL253" t="str">
            <v>H23. 4</v>
          </cell>
          <cell r="AM253" t="str">
            <v>H23. 9</v>
          </cell>
        </row>
        <row r="254">
          <cell r="A254">
            <v>1123530823</v>
          </cell>
          <cell r="B254" t="str">
            <v>(科基)他者の多様性への寛容：児童と青年における発達的意味と教育の可能性の検討</v>
          </cell>
          <cell r="C254">
            <v>10901240</v>
          </cell>
          <cell r="D254" t="str">
            <v>研）長谷川　真里（20-）</v>
          </cell>
          <cell r="E254" t="str">
            <v>H20. 4. 1</v>
          </cell>
          <cell r="G254" t="str">
            <v>H23年度</v>
          </cell>
          <cell r="H254" t="str">
            <v>(科基)他者の多様性への寛容：児童と青年に</v>
          </cell>
          <cell r="I254" t="str">
            <v>科研費(基金分)</v>
          </cell>
          <cell r="J254">
            <v>8160006</v>
          </cell>
          <cell r="K254" t="str">
            <v>大堀　陽子</v>
          </cell>
          <cell r="L254">
            <v>10320000</v>
          </cell>
          <cell r="M254" t="str">
            <v>研究推進課（22-）</v>
          </cell>
          <cell r="N254">
            <v>652000000</v>
          </cell>
          <cell r="O254" t="str">
            <v>（支出）学術研究助成基金助成金(科基)</v>
          </cell>
          <cell r="P254">
            <v>1</v>
          </cell>
          <cell r="Q254" t="str">
            <v>直接経費</v>
          </cell>
          <cell r="R254">
            <v>3</v>
          </cell>
          <cell r="S254" t="str">
            <v>科研費</v>
          </cell>
          <cell r="T254">
            <v>1</v>
          </cell>
          <cell r="U254" t="str">
            <v>繰越有</v>
          </cell>
          <cell r="V254" t="str">
            <v>H23. 4.28</v>
          </cell>
          <cell r="W254" t="str">
            <v>H26. 3.31</v>
          </cell>
          <cell r="X254">
            <v>1080504</v>
          </cell>
          <cell r="Y254" t="str">
            <v>長谷川　真里</v>
          </cell>
          <cell r="Z254">
            <v>10900000</v>
          </cell>
          <cell r="AA254" t="str">
            <v>研）学術院</v>
          </cell>
          <cell r="AB254" t="str">
            <v>国際総合科学部(八景）</v>
          </cell>
          <cell r="AC254" t="str">
            <v>准教授</v>
          </cell>
          <cell r="AH254">
            <v>1</v>
          </cell>
          <cell r="AI254" t="str">
            <v>開始</v>
          </cell>
          <cell r="AK254" t="str">
            <v>基盤研究(C)(基金)</v>
          </cell>
          <cell r="AL254" t="str">
            <v>H23. 4</v>
          </cell>
          <cell r="AM254" t="str">
            <v>H23. 9</v>
          </cell>
        </row>
        <row r="255">
          <cell r="A255">
            <v>1123540499</v>
          </cell>
          <cell r="B255" t="str">
            <v>(科基)低消費電力強震動観測システムの開発と地震波干渉法による大深度地盤構造の推定</v>
          </cell>
          <cell r="C255">
            <v>10901138</v>
          </cell>
          <cell r="D255" t="str">
            <v>研）吉本　和生</v>
          </cell>
          <cell r="E255" t="str">
            <v>H16. 4. 1</v>
          </cell>
          <cell r="G255" t="str">
            <v>H23年度</v>
          </cell>
          <cell r="H255" t="str">
            <v>(科基)低消費電力強震動観測システムの開発</v>
          </cell>
          <cell r="I255" t="str">
            <v>科研費(基金分)</v>
          </cell>
          <cell r="J255">
            <v>8160006</v>
          </cell>
          <cell r="K255" t="str">
            <v>大堀　陽子</v>
          </cell>
          <cell r="L255">
            <v>10320000</v>
          </cell>
          <cell r="M255" t="str">
            <v>研究推進課（22-）</v>
          </cell>
          <cell r="N255">
            <v>652000000</v>
          </cell>
          <cell r="O255" t="str">
            <v>（支出）学術研究助成基金助成金(科基)</v>
          </cell>
          <cell r="P255">
            <v>1</v>
          </cell>
          <cell r="Q255" t="str">
            <v>直接経費</v>
          </cell>
          <cell r="R255">
            <v>3</v>
          </cell>
          <cell r="S255" t="str">
            <v>科研費</v>
          </cell>
          <cell r="T255">
            <v>1</v>
          </cell>
          <cell r="U255" t="str">
            <v>繰越有</v>
          </cell>
          <cell r="V255" t="str">
            <v>H23. 4.28</v>
          </cell>
          <cell r="W255" t="str">
            <v>H26. 3.31</v>
          </cell>
          <cell r="X255">
            <v>1030143</v>
          </cell>
          <cell r="Y255" t="str">
            <v>吉本　和生</v>
          </cell>
          <cell r="Z255">
            <v>10900000</v>
          </cell>
          <cell r="AA255" t="str">
            <v>研）学術院</v>
          </cell>
          <cell r="AB255" t="str">
            <v>国際総合科学部(八景）</v>
          </cell>
          <cell r="AC255" t="str">
            <v>准教授</v>
          </cell>
          <cell r="AH255">
            <v>1</v>
          </cell>
          <cell r="AI255" t="str">
            <v>開始</v>
          </cell>
          <cell r="AK255" t="str">
            <v>基盤研究(C)(基金)</v>
          </cell>
          <cell r="AL255" t="str">
            <v>H23. 4</v>
          </cell>
          <cell r="AM255" t="str">
            <v>H23. 9</v>
          </cell>
        </row>
        <row r="256">
          <cell r="A256">
            <v>1119057006</v>
          </cell>
          <cell r="B256" t="str">
            <v>(科研)初期発生における正および負の細胞周期制御の研究</v>
          </cell>
          <cell r="C256">
            <v>10901256</v>
          </cell>
          <cell r="D256" t="str">
            <v>研）和田　忠士（22-）</v>
          </cell>
          <cell r="E256" t="str">
            <v>H22. 4. 1</v>
          </cell>
          <cell r="G256" t="str">
            <v>H23年度</v>
          </cell>
          <cell r="H256" t="str">
            <v>(科研)初期発生における正および負の細胞周</v>
          </cell>
          <cell r="I256" t="str">
            <v>科学研究費補助金</v>
          </cell>
          <cell r="J256">
            <v>8160006</v>
          </cell>
          <cell r="K256" t="str">
            <v>大堀　陽子</v>
          </cell>
          <cell r="L256">
            <v>10320000</v>
          </cell>
          <cell r="M256" t="str">
            <v>研究推進課（22-）</v>
          </cell>
          <cell r="N256">
            <v>650000000</v>
          </cell>
          <cell r="O256" t="str">
            <v>（支出）科学研究費補助金</v>
          </cell>
          <cell r="P256">
            <v>1</v>
          </cell>
          <cell r="Q256" t="str">
            <v>直接経費</v>
          </cell>
          <cell r="R256">
            <v>3</v>
          </cell>
          <cell r="S256" t="str">
            <v>科研費</v>
          </cell>
          <cell r="T256">
            <v>1</v>
          </cell>
          <cell r="U256" t="str">
            <v>繰越有</v>
          </cell>
          <cell r="V256" t="str">
            <v>H23. 4. 1</v>
          </cell>
          <cell r="W256" t="str">
            <v>H24. 3.31</v>
          </cell>
          <cell r="X256">
            <v>1100509</v>
          </cell>
          <cell r="Y256" t="str">
            <v>和田　忠士</v>
          </cell>
          <cell r="Z256">
            <v>10900000</v>
          </cell>
          <cell r="AA256" t="str">
            <v>研）学術院</v>
          </cell>
          <cell r="AB256" t="str">
            <v>生命ナノシステム科学研究科</v>
          </cell>
          <cell r="AC256" t="str">
            <v>准教授</v>
          </cell>
          <cell r="AH256">
            <v>1</v>
          </cell>
          <cell r="AI256" t="str">
            <v>開始</v>
          </cell>
          <cell r="AK256" t="str">
            <v>特定領域研究　分担者（九州大学）</v>
          </cell>
          <cell r="AL256" t="str">
            <v>H23. 4</v>
          </cell>
          <cell r="AM256" t="str">
            <v>H23. 9</v>
          </cell>
        </row>
        <row r="257">
          <cell r="A257">
            <v>1120116005</v>
          </cell>
          <cell r="B257" t="str">
            <v>（科研）培養系を用いたマウスGSC/ニッチ・システムの解明と分化誘導系の開発</v>
          </cell>
          <cell r="C257">
            <v>10952140</v>
          </cell>
          <cell r="D257" t="str">
            <v>研）大保　和之（19-）</v>
          </cell>
          <cell r="E257" t="str">
            <v>H19. 4. 1</v>
          </cell>
          <cell r="G257" t="str">
            <v>H23年度</v>
          </cell>
          <cell r="H257" t="str">
            <v>（科研）培養系を用いたマウスGSC/ニッチ・</v>
          </cell>
          <cell r="I257" t="str">
            <v>科学研究費補助金</v>
          </cell>
          <cell r="J257">
            <v>8160006</v>
          </cell>
          <cell r="K257" t="str">
            <v>大堀　陽子</v>
          </cell>
          <cell r="L257">
            <v>10320000</v>
          </cell>
          <cell r="M257" t="str">
            <v>研究推進課（22-）</v>
          </cell>
          <cell r="N257">
            <v>650000000</v>
          </cell>
          <cell r="O257" t="str">
            <v>（支出）科学研究費補助金</v>
          </cell>
          <cell r="P257">
            <v>1</v>
          </cell>
          <cell r="Q257" t="str">
            <v>直接経費</v>
          </cell>
          <cell r="R257">
            <v>3</v>
          </cell>
          <cell r="S257" t="str">
            <v>科研費</v>
          </cell>
          <cell r="T257">
            <v>1</v>
          </cell>
          <cell r="U257" t="str">
            <v>繰越有</v>
          </cell>
          <cell r="V257" t="str">
            <v>H23. 4. 1</v>
          </cell>
          <cell r="W257" t="str">
            <v>H24. 3.31</v>
          </cell>
          <cell r="X257">
            <v>980124</v>
          </cell>
          <cell r="Y257" t="str">
            <v>小川　毅彦</v>
          </cell>
          <cell r="Z257">
            <v>10950000</v>
          </cell>
          <cell r="AA257" t="str">
            <v>研）学術院（福浦）</v>
          </cell>
          <cell r="AB257" t="str">
            <v>医学部</v>
          </cell>
          <cell r="AC257" t="str">
            <v>准教授</v>
          </cell>
          <cell r="AH257">
            <v>1</v>
          </cell>
          <cell r="AI257" t="str">
            <v>開始</v>
          </cell>
          <cell r="AK257" t="str">
            <v>新学術領域研究(計画）</v>
          </cell>
          <cell r="AL257" t="str">
            <v>H23. 4</v>
          </cell>
          <cell r="AM257" t="str">
            <v>H23. 9</v>
          </cell>
        </row>
        <row r="258">
          <cell r="A258">
            <v>1120116005</v>
          </cell>
          <cell r="B258" t="str">
            <v>（科研）培養系を用いたマウスGSC/ニッチ・システムの解明と分化誘導系の開発</v>
          </cell>
          <cell r="C258">
            <v>10952143</v>
          </cell>
          <cell r="D258" t="str">
            <v>研）小川　毅彦（19-）</v>
          </cell>
          <cell r="E258" t="str">
            <v>H19. 4. 1</v>
          </cell>
          <cell r="G258" t="str">
            <v>H23年度</v>
          </cell>
          <cell r="H258" t="str">
            <v>（科研）培養系を用いたマウスGSC/ニッチ・</v>
          </cell>
          <cell r="I258" t="str">
            <v>科学研究費補助金</v>
          </cell>
          <cell r="J258">
            <v>8160006</v>
          </cell>
          <cell r="K258" t="str">
            <v>大堀　陽子</v>
          </cell>
          <cell r="L258">
            <v>10320000</v>
          </cell>
          <cell r="M258" t="str">
            <v>研究推進課（22-）</v>
          </cell>
          <cell r="N258">
            <v>650000000</v>
          </cell>
          <cell r="O258" t="str">
            <v>（支出）科学研究費補助金</v>
          </cell>
          <cell r="P258">
            <v>1</v>
          </cell>
          <cell r="Q258" t="str">
            <v>直接経費</v>
          </cell>
          <cell r="R258">
            <v>3</v>
          </cell>
          <cell r="S258" t="str">
            <v>科研費</v>
          </cell>
          <cell r="T258">
            <v>1</v>
          </cell>
          <cell r="U258" t="str">
            <v>繰越有</v>
          </cell>
          <cell r="V258" t="str">
            <v>H23. 4. 1</v>
          </cell>
          <cell r="W258" t="str">
            <v>H24. 3.31</v>
          </cell>
          <cell r="X258">
            <v>980124</v>
          </cell>
          <cell r="Y258" t="str">
            <v>小川　毅彦</v>
          </cell>
          <cell r="Z258">
            <v>10950000</v>
          </cell>
          <cell r="AA258" t="str">
            <v>研）学術院（福浦）</v>
          </cell>
          <cell r="AB258" t="str">
            <v>医学部</v>
          </cell>
          <cell r="AC258" t="str">
            <v>准教授</v>
          </cell>
          <cell r="AH258">
            <v>1</v>
          </cell>
          <cell r="AI258" t="str">
            <v>開始</v>
          </cell>
          <cell r="AK258" t="str">
            <v>新学術領域研究(計画）</v>
          </cell>
          <cell r="AL258" t="str">
            <v>H23. 4</v>
          </cell>
          <cell r="AM258" t="str">
            <v>H23. 9</v>
          </cell>
        </row>
        <row r="259">
          <cell r="A259">
            <v>1120227009</v>
          </cell>
          <cell r="B259" t="str">
            <v>(科研)天然変性タンパク質の動的構造と機能制御機構の解明</v>
          </cell>
          <cell r="C259">
            <v>10901154</v>
          </cell>
          <cell r="D259" t="str">
            <v>研）西村　善文</v>
          </cell>
          <cell r="E259" t="str">
            <v>H16. 4. 1</v>
          </cell>
          <cell r="G259" t="str">
            <v>H23年度</v>
          </cell>
          <cell r="H259" t="str">
            <v>(科研)天然変性タンパク質の動的構造と機能</v>
          </cell>
          <cell r="I259" t="str">
            <v>科学研究費補助金</v>
          </cell>
          <cell r="J259">
            <v>8160006</v>
          </cell>
          <cell r="K259" t="str">
            <v>大堀　陽子</v>
          </cell>
          <cell r="L259">
            <v>10320000</v>
          </cell>
          <cell r="M259" t="str">
            <v>研究推進課（22-）</v>
          </cell>
          <cell r="N259">
            <v>650000000</v>
          </cell>
          <cell r="O259" t="str">
            <v>（支出）科学研究費補助金</v>
          </cell>
          <cell r="P259">
            <v>1</v>
          </cell>
          <cell r="Q259" t="str">
            <v>直接経費</v>
          </cell>
          <cell r="R259">
            <v>3</v>
          </cell>
          <cell r="S259" t="str">
            <v>科研費</v>
          </cell>
          <cell r="T259">
            <v>1</v>
          </cell>
          <cell r="U259" t="str">
            <v>繰越有</v>
          </cell>
          <cell r="V259" t="str">
            <v>H23. 4. 1</v>
          </cell>
          <cell r="W259" t="str">
            <v>H24. 3.31</v>
          </cell>
          <cell r="X259">
            <v>890040</v>
          </cell>
          <cell r="Y259" t="str">
            <v>西村　善文</v>
          </cell>
          <cell r="Z259">
            <v>10900000</v>
          </cell>
          <cell r="AA259" t="str">
            <v>研）学術院</v>
          </cell>
          <cell r="AB259" t="str">
            <v>生命ナノシステム科学研究科</v>
          </cell>
          <cell r="AC259" t="str">
            <v>教授</v>
          </cell>
          <cell r="AH259">
            <v>1</v>
          </cell>
          <cell r="AI259" t="str">
            <v>開始</v>
          </cell>
          <cell r="AK259" t="str">
            <v>基盤研究（Ｓ)</v>
          </cell>
          <cell r="AL259" t="str">
            <v>H23. 4</v>
          </cell>
          <cell r="AM259" t="str">
            <v>H23. 9</v>
          </cell>
        </row>
        <row r="260">
          <cell r="A260">
            <v>1120227009</v>
          </cell>
          <cell r="B260" t="str">
            <v>(科研)天然変性タンパク質の動的構造と機能制御機構の解明</v>
          </cell>
          <cell r="C260">
            <v>10901155</v>
          </cell>
          <cell r="D260" t="str">
            <v>研）明石　知子</v>
          </cell>
          <cell r="E260" t="str">
            <v>H16. 4. 1</v>
          </cell>
          <cell r="G260" t="str">
            <v>H23年度</v>
          </cell>
          <cell r="H260" t="str">
            <v>(科研)天然変性タンパク質の動的構造と機能</v>
          </cell>
          <cell r="I260" t="str">
            <v>科学研究費補助金</v>
          </cell>
          <cell r="J260">
            <v>8160006</v>
          </cell>
          <cell r="K260" t="str">
            <v>大堀　陽子</v>
          </cell>
          <cell r="L260">
            <v>10320000</v>
          </cell>
          <cell r="M260" t="str">
            <v>研究推進課（22-）</v>
          </cell>
          <cell r="N260">
            <v>650000000</v>
          </cell>
          <cell r="O260" t="str">
            <v>（支出）科学研究費補助金</v>
          </cell>
          <cell r="P260">
            <v>1</v>
          </cell>
          <cell r="Q260" t="str">
            <v>直接経費</v>
          </cell>
          <cell r="R260">
            <v>3</v>
          </cell>
          <cell r="S260" t="str">
            <v>科研費</v>
          </cell>
          <cell r="T260">
            <v>1</v>
          </cell>
          <cell r="U260" t="str">
            <v>繰越有</v>
          </cell>
          <cell r="V260" t="str">
            <v>H23. 4. 1</v>
          </cell>
          <cell r="W260" t="str">
            <v>H24. 3.31</v>
          </cell>
          <cell r="X260">
            <v>890040</v>
          </cell>
          <cell r="Y260" t="str">
            <v>西村　善文</v>
          </cell>
          <cell r="Z260">
            <v>10900000</v>
          </cell>
          <cell r="AA260" t="str">
            <v>研）学術院</v>
          </cell>
          <cell r="AB260" t="str">
            <v>生命ナノシステム科学研究科</v>
          </cell>
          <cell r="AC260" t="str">
            <v>教授</v>
          </cell>
          <cell r="AH260">
            <v>1</v>
          </cell>
          <cell r="AI260" t="str">
            <v>開始</v>
          </cell>
          <cell r="AK260" t="str">
            <v>基盤研究（Ｓ)</v>
          </cell>
          <cell r="AL260" t="str">
            <v>H23. 4</v>
          </cell>
          <cell r="AM260" t="str">
            <v>H23. 9</v>
          </cell>
        </row>
        <row r="261">
          <cell r="A261">
            <v>1120227009</v>
          </cell>
          <cell r="B261" t="str">
            <v>(科研)天然変性タンパク質の動的構造と機能制御機構の解明</v>
          </cell>
          <cell r="C261">
            <v>10901156</v>
          </cell>
          <cell r="D261" t="str">
            <v>研）長土居　有隆</v>
          </cell>
          <cell r="E261" t="str">
            <v>H16. 4. 1</v>
          </cell>
          <cell r="G261" t="str">
            <v>H23年度</v>
          </cell>
          <cell r="H261" t="str">
            <v>(科研)天然変性タンパク質の動的構造と機能</v>
          </cell>
          <cell r="I261" t="str">
            <v>科学研究費補助金</v>
          </cell>
          <cell r="J261">
            <v>8160006</v>
          </cell>
          <cell r="K261" t="str">
            <v>大堀　陽子</v>
          </cell>
          <cell r="L261">
            <v>10320000</v>
          </cell>
          <cell r="M261" t="str">
            <v>研究推進課（22-）</v>
          </cell>
          <cell r="N261">
            <v>650000000</v>
          </cell>
          <cell r="O261" t="str">
            <v>（支出）科学研究費補助金</v>
          </cell>
          <cell r="P261">
            <v>1</v>
          </cell>
          <cell r="Q261" t="str">
            <v>直接経費</v>
          </cell>
          <cell r="R261">
            <v>3</v>
          </cell>
          <cell r="S261" t="str">
            <v>科研費</v>
          </cell>
          <cell r="T261">
            <v>1</v>
          </cell>
          <cell r="U261" t="str">
            <v>繰越有</v>
          </cell>
          <cell r="V261" t="str">
            <v>H23. 4. 1</v>
          </cell>
          <cell r="W261" t="str">
            <v>H24. 3.31</v>
          </cell>
          <cell r="X261">
            <v>890040</v>
          </cell>
          <cell r="Y261" t="str">
            <v>西村　善文</v>
          </cell>
          <cell r="Z261">
            <v>10900000</v>
          </cell>
          <cell r="AA261" t="str">
            <v>研）学術院</v>
          </cell>
          <cell r="AB261" t="str">
            <v>生命ナノシステム科学研究科</v>
          </cell>
          <cell r="AC261" t="str">
            <v>教授</v>
          </cell>
          <cell r="AH261">
            <v>1</v>
          </cell>
          <cell r="AI261" t="str">
            <v>開始</v>
          </cell>
          <cell r="AK261" t="str">
            <v>基盤研究（Ｓ)</v>
          </cell>
          <cell r="AL261" t="str">
            <v>H23. 4</v>
          </cell>
          <cell r="AM261" t="str">
            <v>H23. 9</v>
          </cell>
        </row>
        <row r="262">
          <cell r="A262">
            <v>1121113001</v>
          </cell>
          <cell r="B262" t="str">
            <v>（科研）天然変性タンパク質の分子認識機構と機能発現</v>
          </cell>
          <cell r="C262">
            <v>10901145</v>
          </cell>
          <cell r="D262" t="str">
            <v>研）佐藤　衛</v>
          </cell>
          <cell r="E262" t="str">
            <v>H16. 4. 1</v>
          </cell>
          <cell r="G262" t="str">
            <v>H23年度</v>
          </cell>
          <cell r="H262" t="str">
            <v>（科研）天然変性タンパク質の分子認識機構</v>
          </cell>
          <cell r="I262" t="str">
            <v>科学研究費補助金</v>
          </cell>
          <cell r="J262">
            <v>8160006</v>
          </cell>
          <cell r="K262" t="str">
            <v>大堀　陽子</v>
          </cell>
          <cell r="L262">
            <v>10320000</v>
          </cell>
          <cell r="M262" t="str">
            <v>研究推進課（22-）</v>
          </cell>
          <cell r="N262">
            <v>650000000</v>
          </cell>
          <cell r="O262" t="str">
            <v>（支出）科学研究費補助金</v>
          </cell>
          <cell r="P262">
            <v>1</v>
          </cell>
          <cell r="Q262" t="str">
            <v>直接経費</v>
          </cell>
          <cell r="R262">
            <v>3</v>
          </cell>
          <cell r="S262" t="str">
            <v>科研費</v>
          </cell>
          <cell r="T262">
            <v>1</v>
          </cell>
          <cell r="U262" t="str">
            <v>繰越有</v>
          </cell>
          <cell r="V262" t="str">
            <v>H23. 4. 1</v>
          </cell>
          <cell r="W262" t="str">
            <v>H24. 3.31</v>
          </cell>
          <cell r="X262">
            <v>960094</v>
          </cell>
          <cell r="Y262" t="str">
            <v>佐藤　衛</v>
          </cell>
          <cell r="Z262">
            <v>10900000</v>
          </cell>
          <cell r="AA262" t="str">
            <v>研）学術院</v>
          </cell>
          <cell r="AB262" t="str">
            <v>生命ナノシステム科学研究科</v>
          </cell>
          <cell r="AC262" t="str">
            <v>教授</v>
          </cell>
          <cell r="AH262">
            <v>1</v>
          </cell>
          <cell r="AI262" t="str">
            <v>開始</v>
          </cell>
          <cell r="AK262" t="str">
            <v>新学術領域研究(総括）</v>
          </cell>
          <cell r="AL262" t="str">
            <v>H23. 4</v>
          </cell>
          <cell r="AM262" t="str">
            <v>H23. 9</v>
          </cell>
        </row>
        <row r="263">
          <cell r="A263">
            <v>1123592018</v>
          </cell>
          <cell r="B263" t="str">
            <v>(科基)膵癌間質のプロテオーム解析</v>
          </cell>
          <cell r="C263">
            <v>10952132</v>
          </cell>
          <cell r="D263" t="str">
            <v>研）遠藤　格（19-）</v>
          </cell>
          <cell r="E263" t="str">
            <v>H19. 4. 1</v>
          </cell>
          <cell r="G263" t="str">
            <v>H23年度</v>
          </cell>
          <cell r="H263" t="str">
            <v>(科基)膵癌間質のプロテオーム解析</v>
          </cell>
          <cell r="I263" t="str">
            <v>科研費(基金分)</v>
          </cell>
          <cell r="J263">
            <v>8160006</v>
          </cell>
          <cell r="K263" t="str">
            <v>大堀　陽子</v>
          </cell>
          <cell r="L263">
            <v>10320000</v>
          </cell>
          <cell r="M263" t="str">
            <v>研究推進課（22-）</v>
          </cell>
          <cell r="N263">
            <v>652000000</v>
          </cell>
          <cell r="O263" t="str">
            <v>（支出）学術研究助成基金助成金(科基)</v>
          </cell>
          <cell r="P263">
            <v>1</v>
          </cell>
          <cell r="Q263" t="str">
            <v>直接経費</v>
          </cell>
          <cell r="R263">
            <v>3</v>
          </cell>
          <cell r="S263" t="str">
            <v>科研費</v>
          </cell>
          <cell r="T263">
            <v>1</v>
          </cell>
          <cell r="U263" t="str">
            <v>繰越有</v>
          </cell>
          <cell r="V263" t="str">
            <v>H23. 4.28</v>
          </cell>
          <cell r="W263" t="str">
            <v>H26. 3.31</v>
          </cell>
          <cell r="X263">
            <v>891005</v>
          </cell>
          <cell r="Y263" t="str">
            <v>遠藤　格</v>
          </cell>
          <cell r="Z263">
            <v>10950000</v>
          </cell>
          <cell r="AA263" t="str">
            <v>研）学術院（福浦）</v>
          </cell>
          <cell r="AB263" t="str">
            <v>医学部</v>
          </cell>
          <cell r="AC263" t="str">
            <v>教授</v>
          </cell>
          <cell r="AH263">
            <v>1</v>
          </cell>
          <cell r="AI263" t="str">
            <v>開始</v>
          </cell>
          <cell r="AK263" t="str">
            <v>基盤研究(C)(基金)</v>
          </cell>
          <cell r="AL263" t="str">
            <v>H23. 4</v>
          </cell>
          <cell r="AM263" t="str">
            <v>H23. 9</v>
          </cell>
        </row>
        <row r="264">
          <cell r="A264">
            <v>1123592303</v>
          </cell>
          <cell r="B264" t="str">
            <v>(科基)急性肺損傷発症機序の解明と,治療戦略の確立にむけた多角的アプローチ</v>
          </cell>
          <cell r="C264">
            <v>11005317</v>
          </cell>
          <cell r="D264" t="str">
            <v>病）倉橋　清泰（23-）</v>
          </cell>
          <cell r="E264" t="str">
            <v>H23. 4. 1</v>
          </cell>
          <cell r="G264" t="str">
            <v>H23年度</v>
          </cell>
          <cell r="H264" t="str">
            <v>(科基)急性肺損傷発症機序の解明と,治療戦</v>
          </cell>
          <cell r="I264" t="str">
            <v>科研費(基金分)</v>
          </cell>
          <cell r="J264">
            <v>8160006</v>
          </cell>
          <cell r="K264" t="str">
            <v>大堀　陽子</v>
          </cell>
          <cell r="L264">
            <v>10320000</v>
          </cell>
          <cell r="M264" t="str">
            <v>研究推進課（22-）</v>
          </cell>
          <cell r="N264">
            <v>652000000</v>
          </cell>
          <cell r="O264" t="str">
            <v>（支出）学術研究助成基金助成金(科基)</v>
          </cell>
          <cell r="P264">
            <v>1</v>
          </cell>
          <cell r="Q264" t="str">
            <v>直接経費</v>
          </cell>
          <cell r="R264">
            <v>3</v>
          </cell>
          <cell r="S264" t="str">
            <v>科研費</v>
          </cell>
          <cell r="T264">
            <v>1</v>
          </cell>
          <cell r="U264" t="str">
            <v>繰越有</v>
          </cell>
          <cell r="V264" t="str">
            <v>H23. 4.28</v>
          </cell>
          <cell r="W264" t="str">
            <v>H26. 3.31</v>
          </cell>
          <cell r="X264">
            <v>990137</v>
          </cell>
          <cell r="Y264" t="str">
            <v>倉橋　清泰</v>
          </cell>
          <cell r="Z264">
            <v>30500000</v>
          </cell>
          <cell r="AA264" t="str">
            <v>セ）診療科</v>
          </cell>
          <cell r="AB264" t="str">
            <v>センター病院</v>
          </cell>
          <cell r="AC264" t="str">
            <v>准教授</v>
          </cell>
          <cell r="AH264">
            <v>1</v>
          </cell>
          <cell r="AI264" t="str">
            <v>開始</v>
          </cell>
          <cell r="AK264" t="str">
            <v>基盤研究(C)(基金)</v>
          </cell>
          <cell r="AL264" t="str">
            <v>H23. 4</v>
          </cell>
          <cell r="AM264" t="str">
            <v>H23. 9</v>
          </cell>
        </row>
        <row r="265">
          <cell r="A265">
            <v>1123592650</v>
          </cell>
          <cell r="B265" t="str">
            <v>(科基)ヒト耳介軟骨前駆細胞と自己血清を用いた３次元形態を有する軟骨再生療法の開発</v>
          </cell>
          <cell r="C265">
            <v>11351052</v>
          </cell>
          <cell r="D265" t="str">
            <v>客）小林　眞司（20-）</v>
          </cell>
          <cell r="E265" t="str">
            <v>H20. 4. 1</v>
          </cell>
          <cell r="G265" t="str">
            <v>H23年度</v>
          </cell>
          <cell r="H265" t="str">
            <v>(科基)ヒト耳介軟骨前駆細胞と自己血清を用</v>
          </cell>
          <cell r="I265" t="str">
            <v>科研費(基金分)</v>
          </cell>
          <cell r="J265">
            <v>8160006</v>
          </cell>
          <cell r="K265" t="str">
            <v>大堀　陽子</v>
          </cell>
          <cell r="L265">
            <v>10320000</v>
          </cell>
          <cell r="M265" t="str">
            <v>研究推進課（22-）</v>
          </cell>
          <cell r="N265">
            <v>652000000</v>
          </cell>
          <cell r="O265" t="str">
            <v>（支出）学術研究助成基金助成金(科基)</v>
          </cell>
          <cell r="P265">
            <v>1</v>
          </cell>
          <cell r="Q265" t="str">
            <v>直接経費</v>
          </cell>
          <cell r="R265">
            <v>3</v>
          </cell>
          <cell r="S265" t="str">
            <v>科研費</v>
          </cell>
          <cell r="T265">
            <v>1</v>
          </cell>
          <cell r="U265" t="str">
            <v>繰越有</v>
          </cell>
          <cell r="V265" t="str">
            <v>H23. 4.28</v>
          </cell>
          <cell r="W265" t="str">
            <v>H26. 3.31</v>
          </cell>
          <cell r="X265">
            <v>1070568</v>
          </cell>
          <cell r="Y265" t="str">
            <v>小林　眞司</v>
          </cell>
          <cell r="Z265">
            <v>11350000</v>
          </cell>
          <cell r="AA265" t="str">
            <v>客)客員教員等(福浦)(19-)</v>
          </cell>
          <cell r="AB265" t="str">
            <v>医学部</v>
          </cell>
          <cell r="AC265" t="str">
            <v>客員研究員</v>
          </cell>
          <cell r="AH265">
            <v>1</v>
          </cell>
          <cell r="AI265" t="str">
            <v>開始</v>
          </cell>
          <cell r="AK265" t="str">
            <v>基盤研究(C)(基金)</v>
          </cell>
          <cell r="AL265" t="str">
            <v>H23. 4</v>
          </cell>
          <cell r="AM265" t="str">
            <v>H23. 9</v>
          </cell>
        </row>
        <row r="266">
          <cell r="A266">
            <v>1123592971</v>
          </cell>
          <cell r="B266" t="str">
            <v>(科基)口腔癌再発に関わる骨髄単球細胞のマクロファージへの分化機構</v>
          </cell>
          <cell r="C266">
            <v>10952388</v>
          </cell>
          <cell r="D266" t="str">
            <v>研）來生　知（22-）</v>
          </cell>
          <cell r="E266" t="str">
            <v>H22. 4. 1</v>
          </cell>
          <cell r="G266" t="str">
            <v>H23年度</v>
          </cell>
          <cell r="H266" t="str">
            <v>(科基)口腔癌再発に関わる骨髄単球細胞のマ</v>
          </cell>
          <cell r="I266" t="str">
            <v>科研費(基金分)</v>
          </cell>
          <cell r="J266">
            <v>8160006</v>
          </cell>
          <cell r="K266" t="str">
            <v>大堀　陽子</v>
          </cell>
          <cell r="L266">
            <v>10320000</v>
          </cell>
          <cell r="M266" t="str">
            <v>研究推進課（22-）</v>
          </cell>
          <cell r="N266">
            <v>652000000</v>
          </cell>
          <cell r="O266" t="str">
            <v>（支出）学術研究助成基金助成金(科基)</v>
          </cell>
          <cell r="P266">
            <v>1</v>
          </cell>
          <cell r="Q266" t="str">
            <v>直接経費</v>
          </cell>
          <cell r="R266">
            <v>3</v>
          </cell>
          <cell r="S266" t="str">
            <v>科研費</v>
          </cell>
          <cell r="T266">
            <v>1</v>
          </cell>
          <cell r="U266" t="str">
            <v>繰越有</v>
          </cell>
          <cell r="V266" t="str">
            <v>H23. 4.28</v>
          </cell>
          <cell r="W266" t="str">
            <v>H26. 3.31</v>
          </cell>
          <cell r="X266">
            <v>1100527</v>
          </cell>
          <cell r="Y266" t="str">
            <v>來生　知</v>
          </cell>
          <cell r="Z266">
            <v>10950000</v>
          </cell>
          <cell r="AA266" t="str">
            <v>研）学術院（福浦）</v>
          </cell>
          <cell r="AB266" t="str">
            <v>医学部</v>
          </cell>
          <cell r="AC266" t="str">
            <v>講師</v>
          </cell>
          <cell r="AH266">
            <v>1</v>
          </cell>
          <cell r="AI266" t="str">
            <v>開始</v>
          </cell>
          <cell r="AK266" t="str">
            <v>基盤研究(C)(基金)</v>
          </cell>
          <cell r="AL266" t="str">
            <v>H23. 4</v>
          </cell>
          <cell r="AM266" t="str">
            <v>H23. 9</v>
          </cell>
        </row>
        <row r="267">
          <cell r="A267">
            <v>1123592972</v>
          </cell>
          <cell r="B267" t="str">
            <v>(科基)aPKCλ/ιの発現・局在異常は口腔がんの新たな診断基準となり得るか？</v>
          </cell>
          <cell r="C267">
            <v>10952398</v>
          </cell>
          <cell r="D267" t="str">
            <v>研）小泉　敏之（23-）</v>
          </cell>
          <cell r="E267" t="str">
            <v>H23. 4. 1</v>
          </cell>
          <cell r="G267" t="str">
            <v>H23年度</v>
          </cell>
          <cell r="H267" t="str">
            <v>(科基)aPKCλ/ιの発現・局在異常は口腔が</v>
          </cell>
          <cell r="I267" t="str">
            <v>科研費(基金分)</v>
          </cell>
          <cell r="J267">
            <v>8160006</v>
          </cell>
          <cell r="K267" t="str">
            <v>大堀　陽子</v>
          </cell>
          <cell r="L267">
            <v>10320000</v>
          </cell>
          <cell r="M267" t="str">
            <v>研究推進課（22-）</v>
          </cell>
          <cell r="N267">
            <v>652000000</v>
          </cell>
          <cell r="O267" t="str">
            <v>（支出）学術研究助成基金助成金(科基)</v>
          </cell>
          <cell r="P267">
            <v>1</v>
          </cell>
          <cell r="Q267" t="str">
            <v>直接経費</v>
          </cell>
          <cell r="R267">
            <v>3</v>
          </cell>
          <cell r="S267" t="str">
            <v>科研費</v>
          </cell>
          <cell r="T267">
            <v>1</v>
          </cell>
          <cell r="U267" t="str">
            <v>繰越有</v>
          </cell>
          <cell r="V267" t="str">
            <v>H23. 4.28</v>
          </cell>
          <cell r="W267" t="str">
            <v>H26. 3.31</v>
          </cell>
          <cell r="X267">
            <v>1090502</v>
          </cell>
          <cell r="Y267" t="str">
            <v>小泉　敏之</v>
          </cell>
          <cell r="Z267">
            <v>10950000</v>
          </cell>
          <cell r="AA267" t="str">
            <v>研）学術院（福浦）</v>
          </cell>
          <cell r="AB267" t="str">
            <v>医学部</v>
          </cell>
          <cell r="AC267" t="str">
            <v>助教</v>
          </cell>
          <cell r="AH267">
            <v>1</v>
          </cell>
          <cell r="AI267" t="str">
            <v>開始</v>
          </cell>
          <cell r="AK267" t="str">
            <v>基盤研究(C) (基金)</v>
          </cell>
          <cell r="AL267" t="str">
            <v>H23. 4</v>
          </cell>
          <cell r="AM267" t="str">
            <v>H23. 9</v>
          </cell>
        </row>
        <row r="268">
          <cell r="A268">
            <v>1123593245</v>
          </cell>
          <cell r="B268" t="str">
            <v>(科基)人工股関節全置換術の手術部位感染予防のための術前皮膚処置に関する検討</v>
          </cell>
          <cell r="C268">
            <v>10953036</v>
          </cell>
          <cell r="D268" t="str">
            <v>研）渡部　節子(19-)</v>
          </cell>
          <cell r="E268" t="str">
            <v>H19. 4. 1</v>
          </cell>
          <cell r="G268" t="str">
            <v>H23年度</v>
          </cell>
          <cell r="H268" t="str">
            <v>(科基)人工股関節全置換術の手術部位感染予</v>
          </cell>
          <cell r="I268" t="str">
            <v>科研費(基金分)</v>
          </cell>
          <cell r="J268">
            <v>8160006</v>
          </cell>
          <cell r="K268" t="str">
            <v>大堀　陽子</v>
          </cell>
          <cell r="L268">
            <v>10320000</v>
          </cell>
          <cell r="M268" t="str">
            <v>研究推進課（22-）</v>
          </cell>
          <cell r="N268">
            <v>652000000</v>
          </cell>
          <cell r="O268" t="str">
            <v>（支出）学術研究助成基金助成金(科基)</v>
          </cell>
          <cell r="P268">
            <v>1</v>
          </cell>
          <cell r="Q268" t="str">
            <v>直接経費</v>
          </cell>
          <cell r="R268">
            <v>3</v>
          </cell>
          <cell r="S268" t="str">
            <v>科研費</v>
          </cell>
          <cell r="T268">
            <v>1</v>
          </cell>
          <cell r="U268" t="str">
            <v>繰越有</v>
          </cell>
          <cell r="V268" t="str">
            <v>H23. 4.28</v>
          </cell>
          <cell r="W268" t="str">
            <v>H26. 3.31</v>
          </cell>
          <cell r="X268">
            <v>790725</v>
          </cell>
          <cell r="Y268" t="str">
            <v>渡部　節子</v>
          </cell>
          <cell r="Z268">
            <v>10950000</v>
          </cell>
          <cell r="AA268" t="str">
            <v>研）学術院（福浦）</v>
          </cell>
          <cell r="AB268" t="str">
            <v>医学部</v>
          </cell>
          <cell r="AC268" t="str">
            <v>教授</v>
          </cell>
          <cell r="AH268">
            <v>1</v>
          </cell>
          <cell r="AI268" t="str">
            <v>開始</v>
          </cell>
          <cell r="AK268" t="str">
            <v>基盤研究(C)(基金)</v>
          </cell>
          <cell r="AL268" t="str">
            <v>H23. 4</v>
          </cell>
          <cell r="AM268" t="str">
            <v>H23. 9</v>
          </cell>
        </row>
        <row r="269">
          <cell r="A269">
            <v>1123659174</v>
          </cell>
          <cell r="B269" t="str">
            <v>(科基)ネフリンサイクル：スリット膜タンパク質の動態の理解を通じた腎機能の維持・再生機構</v>
          </cell>
          <cell r="C269">
            <v>10952137</v>
          </cell>
          <cell r="D269" t="str">
            <v>研）大野　茂男（19-）</v>
          </cell>
          <cell r="E269" t="str">
            <v>H19. 4. 1</v>
          </cell>
          <cell r="G269" t="str">
            <v>H23年度</v>
          </cell>
          <cell r="H269" t="str">
            <v>(科基)ネフリンサイクル：スリット膜タンパ</v>
          </cell>
          <cell r="I269" t="str">
            <v>科研費(基金分)</v>
          </cell>
          <cell r="J269">
            <v>8160006</v>
          </cell>
          <cell r="K269" t="str">
            <v>大堀　陽子</v>
          </cell>
          <cell r="L269">
            <v>10320000</v>
          </cell>
          <cell r="M269" t="str">
            <v>研究推進課（22-）</v>
          </cell>
          <cell r="N269">
            <v>652000000</v>
          </cell>
          <cell r="O269" t="str">
            <v>（支出）学術研究助成基金助成金(科基)</v>
          </cell>
          <cell r="P269">
            <v>1</v>
          </cell>
          <cell r="Q269" t="str">
            <v>直接経費</v>
          </cell>
          <cell r="R269">
            <v>3</v>
          </cell>
          <cell r="S269" t="str">
            <v>科研費</v>
          </cell>
          <cell r="T269">
            <v>1</v>
          </cell>
          <cell r="U269" t="str">
            <v>繰越有</v>
          </cell>
          <cell r="V269" t="str">
            <v>H23. 4.28</v>
          </cell>
          <cell r="W269" t="str">
            <v>H24. 3.31</v>
          </cell>
          <cell r="X269">
            <v>911264</v>
          </cell>
          <cell r="Y269" t="str">
            <v>大野　茂男</v>
          </cell>
          <cell r="Z269">
            <v>10950000</v>
          </cell>
          <cell r="AA269" t="str">
            <v>研）学術院（福浦）</v>
          </cell>
          <cell r="AB269" t="str">
            <v>医学部</v>
          </cell>
          <cell r="AC269" t="str">
            <v>教授</v>
          </cell>
          <cell r="AH269">
            <v>1</v>
          </cell>
          <cell r="AI269" t="str">
            <v>開始</v>
          </cell>
          <cell r="AK269" t="str">
            <v>挑戦的萌芽研究(基金)</v>
          </cell>
          <cell r="AL269" t="str">
            <v>H23. 4</v>
          </cell>
          <cell r="AM269" t="str">
            <v>H23. 9</v>
          </cell>
        </row>
        <row r="270">
          <cell r="A270">
            <v>1123659492</v>
          </cell>
          <cell r="B270" t="str">
            <v>(科基)遺伝子の転写記憶を担うヒストンバリアントH3.3と血球細胞分化</v>
          </cell>
          <cell r="C270">
            <v>10952357</v>
          </cell>
          <cell r="D270" t="str">
            <v>研）田村　智彦（21-）</v>
          </cell>
          <cell r="E270" t="str">
            <v>H21. 4. 1</v>
          </cell>
          <cell r="G270" t="str">
            <v>H23年度</v>
          </cell>
          <cell r="H270" t="str">
            <v>(科基)遺伝子の転写記憶を担うヒストンバリ</v>
          </cell>
          <cell r="I270" t="str">
            <v>科研費(基金分)</v>
          </cell>
          <cell r="J270">
            <v>8160006</v>
          </cell>
          <cell r="K270" t="str">
            <v>大堀　陽子</v>
          </cell>
          <cell r="L270">
            <v>10320000</v>
          </cell>
          <cell r="M270" t="str">
            <v>研究推進課（22-）</v>
          </cell>
          <cell r="N270">
            <v>652000000</v>
          </cell>
          <cell r="O270" t="str">
            <v>（支出）学術研究助成基金助成金(科基)</v>
          </cell>
          <cell r="P270">
            <v>1</v>
          </cell>
          <cell r="Q270" t="str">
            <v>直接経費</v>
          </cell>
          <cell r="R270">
            <v>3</v>
          </cell>
          <cell r="S270" t="str">
            <v>科研費</v>
          </cell>
          <cell r="T270">
            <v>1</v>
          </cell>
          <cell r="U270" t="str">
            <v>繰越有</v>
          </cell>
          <cell r="V270" t="str">
            <v>H23. 4.28</v>
          </cell>
          <cell r="W270" t="str">
            <v>H25. 3.31</v>
          </cell>
          <cell r="X270">
            <v>1090572</v>
          </cell>
          <cell r="Y270" t="str">
            <v>田村　智彦</v>
          </cell>
          <cell r="Z270">
            <v>10950000</v>
          </cell>
          <cell r="AA270" t="str">
            <v>研）学術院（福浦）</v>
          </cell>
          <cell r="AB270" t="str">
            <v>医学部</v>
          </cell>
          <cell r="AC270" t="str">
            <v>教授</v>
          </cell>
          <cell r="AH270">
            <v>1</v>
          </cell>
          <cell r="AI270" t="str">
            <v>開始</v>
          </cell>
          <cell r="AK270" t="str">
            <v>挑戦的萌芽研究(基金)</v>
          </cell>
          <cell r="AL270" t="str">
            <v>H23. 4</v>
          </cell>
          <cell r="AM270" t="str">
            <v>H23. 9</v>
          </cell>
        </row>
        <row r="271">
          <cell r="A271">
            <v>1123659955</v>
          </cell>
          <cell r="B271" t="str">
            <v>(科基)細胞活性化能を付与したチタンファイバーによる唾液腺再生</v>
          </cell>
          <cell r="C271">
            <v>11351094</v>
          </cell>
          <cell r="D271" t="str">
            <v>客）青木　伸ニ郎（23-）</v>
          </cell>
          <cell r="E271" t="str">
            <v>H23. 4. 1</v>
          </cell>
          <cell r="G271" t="str">
            <v>H23年度</v>
          </cell>
          <cell r="H271" t="str">
            <v>(科基)細胞活性化能を付与したチタンファイ</v>
          </cell>
          <cell r="I271" t="str">
            <v>科研費(基金分)</v>
          </cell>
          <cell r="J271">
            <v>8160006</v>
          </cell>
          <cell r="K271" t="str">
            <v>大堀　陽子</v>
          </cell>
          <cell r="L271">
            <v>10320000</v>
          </cell>
          <cell r="M271" t="str">
            <v>研究推進課（22-）</v>
          </cell>
          <cell r="N271">
            <v>652000000</v>
          </cell>
          <cell r="O271" t="str">
            <v>（支出）学術研究助成基金助成金(科基)</v>
          </cell>
          <cell r="P271">
            <v>1</v>
          </cell>
          <cell r="Q271" t="str">
            <v>直接経費</v>
          </cell>
          <cell r="R271">
            <v>3</v>
          </cell>
          <cell r="S271" t="str">
            <v>科研費</v>
          </cell>
          <cell r="T271">
            <v>1</v>
          </cell>
          <cell r="U271" t="str">
            <v>繰越有</v>
          </cell>
          <cell r="V271" t="str">
            <v>H23. 4.28</v>
          </cell>
          <cell r="W271" t="str">
            <v>H25. 3.31</v>
          </cell>
          <cell r="X271">
            <v>5160071</v>
          </cell>
          <cell r="Y271" t="str">
            <v>青木　伸二郎</v>
          </cell>
          <cell r="Z271">
            <v>11350000</v>
          </cell>
          <cell r="AA271" t="str">
            <v>客)客員教員等(福浦)(19-)</v>
          </cell>
          <cell r="AB271" t="str">
            <v>医学部</v>
          </cell>
          <cell r="AC271" t="str">
            <v>客員研究員</v>
          </cell>
          <cell r="AH271">
            <v>1</v>
          </cell>
          <cell r="AI271" t="str">
            <v>開始</v>
          </cell>
          <cell r="AK271" t="str">
            <v>挑戦的萌芽研究(基金）</v>
          </cell>
          <cell r="AL271" t="str">
            <v>H23. 4</v>
          </cell>
          <cell r="AM271" t="str">
            <v>H23. 9</v>
          </cell>
        </row>
        <row r="272">
          <cell r="A272">
            <v>1123687025</v>
          </cell>
          <cell r="B272" t="str">
            <v>(科研)ＲＮＡ監視機構による遺伝子発現制御</v>
          </cell>
          <cell r="C272">
            <v>10952390</v>
          </cell>
          <cell r="D272" t="str">
            <v>研）山下　暁朗（22-）</v>
          </cell>
          <cell r="E272" t="str">
            <v>H22. 4. 1</v>
          </cell>
          <cell r="G272" t="str">
            <v>H23年度</v>
          </cell>
          <cell r="H272" t="str">
            <v>(科研)ＲＮＡ監視機構による遺伝子発現制御</v>
          </cell>
          <cell r="I272" t="str">
            <v>科学研究費補助金</v>
          </cell>
          <cell r="J272">
            <v>8160006</v>
          </cell>
          <cell r="K272" t="str">
            <v>大堀　陽子</v>
          </cell>
          <cell r="L272">
            <v>10320000</v>
          </cell>
          <cell r="M272" t="str">
            <v>研究推進課（22-）</v>
          </cell>
          <cell r="N272">
            <v>650000000</v>
          </cell>
          <cell r="O272" t="str">
            <v>（支出）科学研究費補助金</v>
          </cell>
          <cell r="P272">
            <v>1</v>
          </cell>
          <cell r="Q272" t="str">
            <v>直接経費</v>
          </cell>
          <cell r="R272">
            <v>3</v>
          </cell>
          <cell r="S272" t="str">
            <v>科研費</v>
          </cell>
          <cell r="T272">
            <v>1</v>
          </cell>
          <cell r="U272" t="str">
            <v>繰越有</v>
          </cell>
          <cell r="V272" t="str">
            <v>H23. 4. 1</v>
          </cell>
          <cell r="W272" t="str">
            <v>H24. 3.31</v>
          </cell>
          <cell r="X272">
            <v>7160063</v>
          </cell>
          <cell r="Y272" t="str">
            <v>山下　暁朗</v>
          </cell>
          <cell r="Z272">
            <v>10950000</v>
          </cell>
          <cell r="AA272" t="str">
            <v>研）学術院（福浦）</v>
          </cell>
          <cell r="AB272" t="str">
            <v>医学部</v>
          </cell>
          <cell r="AC272" t="str">
            <v>講師</v>
          </cell>
          <cell r="AH272">
            <v>1</v>
          </cell>
          <cell r="AI272" t="str">
            <v>開始</v>
          </cell>
          <cell r="AK272" t="str">
            <v>若手研究(A)</v>
          </cell>
          <cell r="AL272" t="str">
            <v>H23. 4</v>
          </cell>
          <cell r="AM272" t="str">
            <v>H23. 9</v>
          </cell>
        </row>
        <row r="273">
          <cell r="A273">
            <v>1123689052</v>
          </cell>
          <cell r="B273" t="str">
            <v>(科研)次世代解析システムを駆使した疾患責任遺伝子の解明</v>
          </cell>
          <cell r="C273">
            <v>10952353</v>
          </cell>
          <cell r="D273" t="str">
            <v>研）三宅　紀子（21-）</v>
          </cell>
          <cell r="E273" t="str">
            <v>H21. 4. 1</v>
          </cell>
          <cell r="G273" t="str">
            <v>H23年度</v>
          </cell>
          <cell r="H273" t="str">
            <v>(科研)次世代解析システムを駆使した疾患責</v>
          </cell>
          <cell r="I273" t="str">
            <v>科学研究費補助金</v>
          </cell>
          <cell r="J273">
            <v>8160006</v>
          </cell>
          <cell r="K273" t="str">
            <v>大堀　陽子</v>
          </cell>
          <cell r="L273">
            <v>10320000</v>
          </cell>
          <cell r="M273" t="str">
            <v>研究推進課（22-）</v>
          </cell>
          <cell r="N273">
            <v>650000000</v>
          </cell>
          <cell r="O273" t="str">
            <v>（支出）科学研究費補助金</v>
          </cell>
          <cell r="P273">
            <v>1</v>
          </cell>
          <cell r="Q273" t="str">
            <v>直接経費</v>
          </cell>
          <cell r="R273">
            <v>3</v>
          </cell>
          <cell r="S273" t="str">
            <v>科研費</v>
          </cell>
          <cell r="T273">
            <v>1</v>
          </cell>
          <cell r="U273" t="str">
            <v>繰越有</v>
          </cell>
          <cell r="V273" t="str">
            <v>H23. 4. 1</v>
          </cell>
          <cell r="W273" t="str">
            <v>H24. 3.31</v>
          </cell>
          <cell r="X273">
            <v>1080578</v>
          </cell>
          <cell r="Y273" t="str">
            <v>三宅　紀子</v>
          </cell>
          <cell r="Z273">
            <v>10950000</v>
          </cell>
          <cell r="AA273" t="str">
            <v>研）学術院（福浦）</v>
          </cell>
          <cell r="AB273" t="str">
            <v>医学部</v>
          </cell>
          <cell r="AC273" t="str">
            <v>准教授</v>
          </cell>
          <cell r="AH273">
            <v>1</v>
          </cell>
          <cell r="AI273" t="str">
            <v>開始</v>
          </cell>
          <cell r="AK273" t="str">
            <v>若手研究(A)</v>
          </cell>
          <cell r="AL273" t="str">
            <v>H23. 4</v>
          </cell>
          <cell r="AM273" t="str">
            <v>H23. 9</v>
          </cell>
        </row>
        <row r="274">
          <cell r="A274">
            <v>1123730359</v>
          </cell>
          <cell r="B274" t="str">
            <v>(科基)地域貢献型ベンチャーの創出に影響を及ぼす、起業家による主観的要因の再検討</v>
          </cell>
          <cell r="C274">
            <v>10901255</v>
          </cell>
          <cell r="D274" t="str">
            <v>研）松野　将宏（22-）</v>
          </cell>
          <cell r="E274" t="str">
            <v>H22. 4. 1</v>
          </cell>
          <cell r="G274" t="str">
            <v>H23年度</v>
          </cell>
          <cell r="H274" t="str">
            <v>(科基)地域貢献型ベンチャーの創出に影響を</v>
          </cell>
          <cell r="I274" t="str">
            <v>科研費(基金分)</v>
          </cell>
          <cell r="J274">
            <v>8160006</v>
          </cell>
          <cell r="K274" t="str">
            <v>大堀　陽子</v>
          </cell>
          <cell r="L274">
            <v>10320000</v>
          </cell>
          <cell r="M274" t="str">
            <v>研究推進課（22-）</v>
          </cell>
          <cell r="N274">
            <v>652000000</v>
          </cell>
          <cell r="O274" t="str">
            <v>（支出）学術研究助成基金助成金(科基)</v>
          </cell>
          <cell r="P274">
            <v>1</v>
          </cell>
          <cell r="Q274" t="str">
            <v>直接経費</v>
          </cell>
          <cell r="R274">
            <v>3</v>
          </cell>
          <cell r="S274" t="str">
            <v>科研費</v>
          </cell>
          <cell r="T274">
            <v>1</v>
          </cell>
          <cell r="U274" t="str">
            <v>繰越有</v>
          </cell>
          <cell r="V274" t="str">
            <v>H23. 4.28</v>
          </cell>
          <cell r="W274" t="str">
            <v>H26. 3.31</v>
          </cell>
          <cell r="X274">
            <v>1100508</v>
          </cell>
          <cell r="Y274" t="str">
            <v>松野　将宏</v>
          </cell>
          <cell r="Z274">
            <v>10900000</v>
          </cell>
          <cell r="AA274" t="str">
            <v>研）学術院</v>
          </cell>
          <cell r="AB274" t="str">
            <v>国際総合科学部</v>
          </cell>
          <cell r="AC274" t="str">
            <v>准教授</v>
          </cell>
          <cell r="AH274">
            <v>1</v>
          </cell>
          <cell r="AI274" t="str">
            <v>開始</v>
          </cell>
          <cell r="AK274" t="str">
            <v>若手研究(B)(基金)</v>
          </cell>
          <cell r="AL274" t="str">
            <v>H23. 4</v>
          </cell>
          <cell r="AM274" t="str">
            <v>H23. 9</v>
          </cell>
        </row>
        <row r="275">
          <cell r="A275">
            <v>1121113002</v>
          </cell>
          <cell r="B275" t="str">
            <v>（科研）天然変性タンパク質の新規構造解析法の開発</v>
          </cell>
          <cell r="C275">
            <v>10901145</v>
          </cell>
          <cell r="D275" t="str">
            <v>研）佐藤　衛</v>
          </cell>
          <cell r="E275" t="str">
            <v>H16. 4. 1</v>
          </cell>
          <cell r="G275" t="str">
            <v>H23年度</v>
          </cell>
          <cell r="H275" t="str">
            <v>（科研）天然変性タンパク質の新規構造解析</v>
          </cell>
          <cell r="I275" t="str">
            <v>科学研究費補助金</v>
          </cell>
          <cell r="J275">
            <v>8160006</v>
          </cell>
          <cell r="K275" t="str">
            <v>大堀　陽子</v>
          </cell>
          <cell r="L275">
            <v>10320000</v>
          </cell>
          <cell r="M275" t="str">
            <v>研究推進課（22-）</v>
          </cell>
          <cell r="N275">
            <v>650000000</v>
          </cell>
          <cell r="O275" t="str">
            <v>（支出）科学研究費補助金</v>
          </cell>
          <cell r="P275">
            <v>1</v>
          </cell>
          <cell r="Q275" t="str">
            <v>直接経費</v>
          </cell>
          <cell r="R275">
            <v>3</v>
          </cell>
          <cell r="S275" t="str">
            <v>科研費</v>
          </cell>
          <cell r="T275">
            <v>1</v>
          </cell>
          <cell r="U275" t="str">
            <v>繰越有</v>
          </cell>
          <cell r="V275" t="str">
            <v>H23. 4. 1</v>
          </cell>
          <cell r="W275" t="str">
            <v>H24. 3.31</v>
          </cell>
          <cell r="X275">
            <v>960094</v>
          </cell>
          <cell r="Y275" t="str">
            <v>佐藤　衛</v>
          </cell>
          <cell r="Z275">
            <v>10900000</v>
          </cell>
          <cell r="AA275" t="str">
            <v>研）学術院</v>
          </cell>
          <cell r="AB275" t="str">
            <v>生命ナノシステム科学研究科</v>
          </cell>
          <cell r="AC275" t="str">
            <v>教授</v>
          </cell>
          <cell r="AH275">
            <v>1</v>
          </cell>
          <cell r="AI275" t="str">
            <v>開始</v>
          </cell>
          <cell r="AK275" t="str">
            <v>新学術領域研究(計画)</v>
          </cell>
          <cell r="AL275" t="str">
            <v>H23. 4</v>
          </cell>
          <cell r="AM275" t="str">
            <v>H23. 9</v>
          </cell>
        </row>
        <row r="276">
          <cell r="A276">
            <v>1121113003</v>
          </cell>
          <cell r="B276" t="str">
            <v>（科研）天然変性タンパク質の動的構造解析</v>
          </cell>
          <cell r="C276">
            <v>10901154</v>
          </cell>
          <cell r="D276" t="str">
            <v>研）西村　善文</v>
          </cell>
          <cell r="E276" t="str">
            <v>H16. 4. 1</v>
          </cell>
          <cell r="G276" t="str">
            <v>H23年度</v>
          </cell>
          <cell r="H276" t="str">
            <v>（科研）天然変性タンパク質の動的構造解析</v>
          </cell>
          <cell r="I276" t="str">
            <v>科学研究費補助金</v>
          </cell>
          <cell r="J276">
            <v>8160006</v>
          </cell>
          <cell r="K276" t="str">
            <v>大堀　陽子</v>
          </cell>
          <cell r="L276">
            <v>10320000</v>
          </cell>
          <cell r="M276" t="str">
            <v>研究推進課（22-）</v>
          </cell>
          <cell r="N276">
            <v>650000000</v>
          </cell>
          <cell r="O276" t="str">
            <v>（支出）科学研究費補助金</v>
          </cell>
          <cell r="P276">
            <v>1</v>
          </cell>
          <cell r="Q276" t="str">
            <v>直接経費</v>
          </cell>
          <cell r="R276">
            <v>3</v>
          </cell>
          <cell r="S276" t="str">
            <v>科研費</v>
          </cell>
          <cell r="T276">
            <v>1</v>
          </cell>
          <cell r="U276" t="str">
            <v>繰越有</v>
          </cell>
          <cell r="V276" t="str">
            <v>H23. 4. 1</v>
          </cell>
          <cell r="W276" t="str">
            <v>H24. 3.31</v>
          </cell>
          <cell r="X276">
            <v>1010030</v>
          </cell>
          <cell r="Y276" t="str">
            <v>明石　知子</v>
          </cell>
          <cell r="Z276">
            <v>10900000</v>
          </cell>
          <cell r="AA276" t="str">
            <v>研）学術院</v>
          </cell>
          <cell r="AB276" t="str">
            <v>生命ナノシステム科学研究科</v>
          </cell>
          <cell r="AC276" t="str">
            <v>准教授</v>
          </cell>
          <cell r="AH276">
            <v>1</v>
          </cell>
          <cell r="AI276" t="str">
            <v>開始</v>
          </cell>
          <cell r="AK276" t="str">
            <v>新学術領域研究(計画)</v>
          </cell>
          <cell r="AL276" t="str">
            <v>H23. 4</v>
          </cell>
          <cell r="AM276" t="str">
            <v>H23. 9</v>
          </cell>
        </row>
        <row r="277">
          <cell r="A277">
            <v>1121113003</v>
          </cell>
          <cell r="B277" t="str">
            <v>（科研）天然変性タンパク質の動的構造解析</v>
          </cell>
          <cell r="C277">
            <v>10901155</v>
          </cell>
          <cell r="D277" t="str">
            <v>研）明石　知子</v>
          </cell>
          <cell r="E277" t="str">
            <v>H16. 4. 1</v>
          </cell>
          <cell r="G277" t="str">
            <v>H23年度</v>
          </cell>
          <cell r="H277" t="str">
            <v>（科研）天然変性タンパク質の動的構造解析</v>
          </cell>
          <cell r="I277" t="str">
            <v>科学研究費補助金</v>
          </cell>
          <cell r="J277">
            <v>8160006</v>
          </cell>
          <cell r="K277" t="str">
            <v>大堀　陽子</v>
          </cell>
          <cell r="L277">
            <v>10320000</v>
          </cell>
          <cell r="M277" t="str">
            <v>研究推進課（22-）</v>
          </cell>
          <cell r="N277">
            <v>650000000</v>
          </cell>
          <cell r="O277" t="str">
            <v>（支出）科学研究費補助金</v>
          </cell>
          <cell r="P277">
            <v>1</v>
          </cell>
          <cell r="Q277" t="str">
            <v>直接経費</v>
          </cell>
          <cell r="R277">
            <v>3</v>
          </cell>
          <cell r="S277" t="str">
            <v>科研費</v>
          </cell>
          <cell r="T277">
            <v>1</v>
          </cell>
          <cell r="U277" t="str">
            <v>繰越有</v>
          </cell>
          <cell r="V277" t="str">
            <v>H23. 4. 1</v>
          </cell>
          <cell r="W277" t="str">
            <v>H24. 3.31</v>
          </cell>
          <cell r="X277">
            <v>1010030</v>
          </cell>
          <cell r="Y277" t="str">
            <v>明石　知子</v>
          </cell>
          <cell r="Z277">
            <v>10900000</v>
          </cell>
          <cell r="AA277" t="str">
            <v>研）学術院</v>
          </cell>
          <cell r="AB277" t="str">
            <v>生命ナノシステム科学研究科</v>
          </cell>
          <cell r="AC277" t="str">
            <v>准教授</v>
          </cell>
          <cell r="AH277">
            <v>1</v>
          </cell>
          <cell r="AI277" t="str">
            <v>開始</v>
          </cell>
          <cell r="AK277" t="str">
            <v>新学術領域研究(計画)</v>
          </cell>
          <cell r="AL277" t="str">
            <v>H23. 4</v>
          </cell>
          <cell r="AM277" t="str">
            <v>H23. 9</v>
          </cell>
        </row>
        <row r="278">
          <cell r="A278">
            <v>1121116004</v>
          </cell>
          <cell r="B278" t="str">
            <v>（科研）普遍的細胞極性制御装置による哺乳動物初期胚発生制御機構の研究</v>
          </cell>
          <cell r="C278">
            <v>10952195</v>
          </cell>
          <cell r="D278" t="str">
            <v>研）鈴木　厚(19-)</v>
          </cell>
          <cell r="E278" t="str">
            <v>H19. 4. 1</v>
          </cell>
          <cell r="G278" t="str">
            <v>H23年度</v>
          </cell>
          <cell r="H278" t="str">
            <v>（科研）普遍的細胞極性制御装置による哺乳</v>
          </cell>
          <cell r="I278" t="str">
            <v>科学研究費補助金</v>
          </cell>
          <cell r="J278">
            <v>8160006</v>
          </cell>
          <cell r="K278" t="str">
            <v>大堀　陽子</v>
          </cell>
          <cell r="L278">
            <v>10320000</v>
          </cell>
          <cell r="M278" t="str">
            <v>研究推進課（22-）</v>
          </cell>
          <cell r="N278">
            <v>650000000</v>
          </cell>
          <cell r="O278" t="str">
            <v>（支出）科学研究費補助金</v>
          </cell>
          <cell r="P278">
            <v>1</v>
          </cell>
          <cell r="Q278" t="str">
            <v>直接経費</v>
          </cell>
          <cell r="R278">
            <v>3</v>
          </cell>
          <cell r="S278" t="str">
            <v>科研費</v>
          </cell>
          <cell r="T278">
            <v>1</v>
          </cell>
          <cell r="U278" t="str">
            <v>繰越有</v>
          </cell>
          <cell r="V278" t="str">
            <v>H23. 4. 1</v>
          </cell>
          <cell r="W278" t="str">
            <v>H24. 3.31</v>
          </cell>
          <cell r="X278">
            <v>940091</v>
          </cell>
          <cell r="Y278" t="str">
            <v>鈴木　厚</v>
          </cell>
          <cell r="Z278">
            <v>10950000</v>
          </cell>
          <cell r="AA278" t="str">
            <v>研）学術院（福浦）</v>
          </cell>
          <cell r="AB278" t="str">
            <v>医学部</v>
          </cell>
          <cell r="AC278" t="str">
            <v>准教授</v>
          </cell>
          <cell r="AH278">
            <v>1</v>
          </cell>
          <cell r="AI278" t="str">
            <v>開始</v>
          </cell>
          <cell r="AK278" t="str">
            <v>新学術領域研究(計画)</v>
          </cell>
          <cell r="AL278" t="str">
            <v>H23. 4</v>
          </cell>
          <cell r="AM278" t="str">
            <v>H23. 9</v>
          </cell>
        </row>
        <row r="279">
          <cell r="A279">
            <v>1121249024</v>
          </cell>
          <cell r="B279" t="str">
            <v>（科研）高速シーケンサー解析を効率化するゲノム領域選択技術の開発研究</v>
          </cell>
          <cell r="C279">
            <v>10952268</v>
          </cell>
          <cell r="D279" t="str">
            <v>研）松本　直通(19-)</v>
          </cell>
          <cell r="E279" t="str">
            <v>H19. 4. 1</v>
          </cell>
          <cell r="G279" t="str">
            <v>H23年度</v>
          </cell>
          <cell r="H279" t="str">
            <v>（科研）高速シーケンサー解析を効率化する</v>
          </cell>
          <cell r="I279" t="str">
            <v>科学研究費補助金</v>
          </cell>
          <cell r="J279">
            <v>8160006</v>
          </cell>
          <cell r="K279" t="str">
            <v>大堀　陽子</v>
          </cell>
          <cell r="L279">
            <v>10320000</v>
          </cell>
          <cell r="M279" t="str">
            <v>研究推進課（22-）</v>
          </cell>
          <cell r="N279">
            <v>650000000</v>
          </cell>
          <cell r="O279" t="str">
            <v>（支出）科学研究費補助金</v>
          </cell>
          <cell r="P279">
            <v>1</v>
          </cell>
          <cell r="Q279" t="str">
            <v>直接経費</v>
          </cell>
          <cell r="R279">
            <v>3</v>
          </cell>
          <cell r="S279" t="str">
            <v>科研費</v>
          </cell>
          <cell r="T279">
            <v>1</v>
          </cell>
          <cell r="U279" t="str">
            <v>繰越有</v>
          </cell>
          <cell r="V279" t="str">
            <v>H23. 4. 1</v>
          </cell>
          <cell r="W279" t="str">
            <v>H24. 3.31</v>
          </cell>
          <cell r="X279">
            <v>1030135</v>
          </cell>
          <cell r="Y279" t="str">
            <v>松本　直通</v>
          </cell>
          <cell r="Z279">
            <v>10950000</v>
          </cell>
          <cell r="AA279" t="str">
            <v>研）学術院（福浦）</v>
          </cell>
          <cell r="AB279" t="str">
            <v>医学部</v>
          </cell>
          <cell r="AC279" t="str">
            <v>教授</v>
          </cell>
          <cell r="AH279">
            <v>1</v>
          </cell>
          <cell r="AI279" t="str">
            <v>開始</v>
          </cell>
          <cell r="AK279" t="str">
            <v>基盤研究(A)</v>
          </cell>
          <cell r="AL279" t="str">
            <v>H23. 4</v>
          </cell>
          <cell r="AM279" t="str">
            <v>H23. 9</v>
          </cell>
        </row>
        <row r="280">
          <cell r="A280">
            <v>1121249024</v>
          </cell>
          <cell r="B280" t="str">
            <v>（科研）高速シーケンサー解析を効率化するゲノム領域選択技術の開発研究</v>
          </cell>
          <cell r="C280">
            <v>10952353</v>
          </cell>
          <cell r="D280" t="str">
            <v>研）三宅　紀子（21-）</v>
          </cell>
          <cell r="E280" t="str">
            <v>H21. 4. 1</v>
          </cell>
          <cell r="G280" t="str">
            <v>H23年度</v>
          </cell>
          <cell r="H280" t="str">
            <v>（科研）高速シーケンサー解析を効率化する</v>
          </cell>
          <cell r="I280" t="str">
            <v>科学研究費補助金</v>
          </cell>
          <cell r="J280">
            <v>8160006</v>
          </cell>
          <cell r="K280" t="str">
            <v>大堀　陽子</v>
          </cell>
          <cell r="L280">
            <v>10320000</v>
          </cell>
          <cell r="M280" t="str">
            <v>研究推進課（22-）</v>
          </cell>
          <cell r="N280">
            <v>650000000</v>
          </cell>
          <cell r="O280" t="str">
            <v>（支出）科学研究費補助金</v>
          </cell>
          <cell r="P280">
            <v>1</v>
          </cell>
          <cell r="Q280" t="str">
            <v>直接経費</v>
          </cell>
          <cell r="R280">
            <v>3</v>
          </cell>
          <cell r="S280" t="str">
            <v>科研費</v>
          </cell>
          <cell r="T280">
            <v>1</v>
          </cell>
          <cell r="U280" t="str">
            <v>繰越有</v>
          </cell>
          <cell r="V280" t="str">
            <v>H23. 4. 1</v>
          </cell>
          <cell r="W280" t="str">
            <v>H24. 3.31</v>
          </cell>
          <cell r="X280">
            <v>1030135</v>
          </cell>
          <cell r="Y280" t="str">
            <v>松本　直通</v>
          </cell>
          <cell r="Z280">
            <v>10950000</v>
          </cell>
          <cell r="AA280" t="str">
            <v>研）学術院（福浦）</v>
          </cell>
          <cell r="AB280" t="str">
            <v>医学部</v>
          </cell>
          <cell r="AC280" t="str">
            <v>教授</v>
          </cell>
          <cell r="AH280">
            <v>1</v>
          </cell>
          <cell r="AI280" t="str">
            <v>開始</v>
          </cell>
          <cell r="AK280" t="str">
            <v>基盤研究(A)</v>
          </cell>
          <cell r="AL280" t="str">
            <v>H23. 4</v>
          </cell>
          <cell r="AM280" t="str">
            <v>H23. 9</v>
          </cell>
        </row>
        <row r="281">
          <cell r="A281">
            <v>1121249071</v>
          </cell>
          <cell r="B281" t="str">
            <v>（科研）革新的な三次元培養装置を用いた血管化ヒト膵島再構成法の開発</v>
          </cell>
          <cell r="C281">
            <v>10952128</v>
          </cell>
          <cell r="D281" t="str">
            <v>研）上野　康晴（19-）</v>
          </cell>
          <cell r="E281" t="str">
            <v>H19. 4. 1</v>
          </cell>
          <cell r="G281" t="str">
            <v>H23年度</v>
          </cell>
          <cell r="H281" t="str">
            <v>（科研）革新的な三次元培養装置を用いた血</v>
          </cell>
          <cell r="I281" t="str">
            <v>科学研究費補助金</v>
          </cell>
          <cell r="J281">
            <v>8160006</v>
          </cell>
          <cell r="K281" t="str">
            <v>大堀　陽子</v>
          </cell>
          <cell r="L281">
            <v>10320000</v>
          </cell>
          <cell r="M281" t="str">
            <v>研究推進課（22-）</v>
          </cell>
          <cell r="N281">
            <v>650000000</v>
          </cell>
          <cell r="O281" t="str">
            <v>（支出）科学研究費補助金</v>
          </cell>
          <cell r="P281">
            <v>1</v>
          </cell>
          <cell r="Q281" t="str">
            <v>直接経費</v>
          </cell>
          <cell r="R281">
            <v>3</v>
          </cell>
          <cell r="S281" t="str">
            <v>科研費</v>
          </cell>
          <cell r="T281">
            <v>1</v>
          </cell>
          <cell r="U281" t="str">
            <v>繰越有</v>
          </cell>
          <cell r="V281" t="str">
            <v>H23. 4. 1</v>
          </cell>
          <cell r="W281" t="str">
            <v>H24. 3.31</v>
          </cell>
          <cell r="X281">
            <v>1020122</v>
          </cell>
          <cell r="Y281" t="str">
            <v>谷口　英樹</v>
          </cell>
          <cell r="Z281">
            <v>10950000</v>
          </cell>
          <cell r="AA281" t="str">
            <v>研）学術院（福浦）</v>
          </cell>
          <cell r="AB281" t="str">
            <v>医学部</v>
          </cell>
          <cell r="AC281" t="str">
            <v>教授</v>
          </cell>
          <cell r="AH281">
            <v>1</v>
          </cell>
          <cell r="AI281" t="str">
            <v>開始</v>
          </cell>
          <cell r="AK281" t="str">
            <v>基盤研究(A)</v>
          </cell>
          <cell r="AL281" t="str">
            <v>H23. 4</v>
          </cell>
          <cell r="AM281" t="str">
            <v>H23. 9</v>
          </cell>
        </row>
        <row r="282">
          <cell r="A282">
            <v>1121249071</v>
          </cell>
          <cell r="B282" t="str">
            <v>（科研）革新的な三次元培養装置を用いた血管化ヒト膵島再構成法の開発</v>
          </cell>
          <cell r="C282">
            <v>10952211</v>
          </cell>
          <cell r="D282" t="str">
            <v>研）谷口　英樹(19-)</v>
          </cell>
          <cell r="E282" t="str">
            <v>H19. 4. 1</v>
          </cell>
          <cell r="G282" t="str">
            <v>H23年度</v>
          </cell>
          <cell r="H282" t="str">
            <v>（科研）革新的な三次元培養装置を用いた血</v>
          </cell>
          <cell r="I282" t="str">
            <v>科学研究費補助金</v>
          </cell>
          <cell r="J282">
            <v>8160006</v>
          </cell>
          <cell r="K282" t="str">
            <v>大堀　陽子</v>
          </cell>
          <cell r="L282">
            <v>10320000</v>
          </cell>
          <cell r="M282" t="str">
            <v>研究推進課（22-）</v>
          </cell>
          <cell r="N282">
            <v>650000000</v>
          </cell>
          <cell r="O282" t="str">
            <v>（支出）科学研究費補助金</v>
          </cell>
          <cell r="P282">
            <v>1</v>
          </cell>
          <cell r="Q282" t="str">
            <v>直接経費</v>
          </cell>
          <cell r="R282">
            <v>3</v>
          </cell>
          <cell r="S282" t="str">
            <v>科研費</v>
          </cell>
          <cell r="T282">
            <v>1</v>
          </cell>
          <cell r="U282" t="str">
            <v>繰越有</v>
          </cell>
          <cell r="V282" t="str">
            <v>H23. 4. 1</v>
          </cell>
          <cell r="W282" t="str">
            <v>H24. 3.31</v>
          </cell>
          <cell r="X282">
            <v>1020122</v>
          </cell>
          <cell r="Y282" t="str">
            <v>谷口　英樹</v>
          </cell>
          <cell r="Z282">
            <v>10950000</v>
          </cell>
          <cell r="AA282" t="str">
            <v>研）学術院（福浦）</v>
          </cell>
          <cell r="AB282" t="str">
            <v>医学部</v>
          </cell>
          <cell r="AC282" t="str">
            <v>教授</v>
          </cell>
          <cell r="AH282">
            <v>1</v>
          </cell>
          <cell r="AI282" t="str">
            <v>開始</v>
          </cell>
          <cell r="AK282" t="str">
            <v>基盤研究(A)</v>
          </cell>
          <cell r="AL282" t="str">
            <v>H23. 4</v>
          </cell>
          <cell r="AM282" t="str">
            <v>H23. 9</v>
          </cell>
        </row>
        <row r="283">
          <cell r="A283">
            <v>1121249071</v>
          </cell>
          <cell r="B283" t="str">
            <v>（科研）革新的な三次元培養装置を用いた血管化ヒト膵島再構成法の開発</v>
          </cell>
          <cell r="C283">
            <v>10952217</v>
          </cell>
          <cell r="D283" t="str">
            <v>研）鄭　允文(19-)</v>
          </cell>
          <cell r="E283" t="str">
            <v>H19. 4. 1</v>
          </cell>
          <cell r="G283" t="str">
            <v>H23年度</v>
          </cell>
          <cell r="H283" t="str">
            <v>（科研）革新的な三次元培養装置を用いた血</v>
          </cell>
          <cell r="I283" t="str">
            <v>科学研究費補助金</v>
          </cell>
          <cell r="J283">
            <v>8160006</v>
          </cell>
          <cell r="K283" t="str">
            <v>大堀　陽子</v>
          </cell>
          <cell r="L283">
            <v>10320000</v>
          </cell>
          <cell r="M283" t="str">
            <v>研究推進課（22-）</v>
          </cell>
          <cell r="N283">
            <v>650000000</v>
          </cell>
          <cell r="O283" t="str">
            <v>（支出）科学研究費補助金</v>
          </cell>
          <cell r="P283">
            <v>1</v>
          </cell>
          <cell r="Q283" t="str">
            <v>直接経費</v>
          </cell>
          <cell r="R283">
            <v>3</v>
          </cell>
          <cell r="S283" t="str">
            <v>科研費</v>
          </cell>
          <cell r="T283">
            <v>1</v>
          </cell>
          <cell r="U283" t="str">
            <v>繰越有</v>
          </cell>
          <cell r="V283" t="str">
            <v>H23. 4. 1</v>
          </cell>
          <cell r="W283" t="str">
            <v>H24. 3.31</v>
          </cell>
          <cell r="X283">
            <v>1020122</v>
          </cell>
          <cell r="Y283" t="str">
            <v>谷口　英樹</v>
          </cell>
          <cell r="Z283">
            <v>10950000</v>
          </cell>
          <cell r="AA283" t="str">
            <v>研）学術院（福浦）</v>
          </cell>
          <cell r="AB283" t="str">
            <v>医学部</v>
          </cell>
          <cell r="AC283" t="str">
            <v>教授</v>
          </cell>
          <cell r="AH283">
            <v>1</v>
          </cell>
          <cell r="AI283" t="str">
            <v>開始</v>
          </cell>
          <cell r="AK283" t="str">
            <v>基盤研究(A)</v>
          </cell>
          <cell r="AL283" t="str">
            <v>H23. 4</v>
          </cell>
          <cell r="AM283" t="str">
            <v>H23. 9</v>
          </cell>
        </row>
        <row r="284">
          <cell r="A284">
            <v>1121249071</v>
          </cell>
          <cell r="B284" t="str">
            <v>（科研）革新的な三次元培養装置を用いた血管化ヒト膵島再構成法の開発</v>
          </cell>
          <cell r="C284">
            <v>11351018</v>
          </cell>
          <cell r="D284" t="str">
            <v>客）小池　直人（19-）</v>
          </cell>
          <cell r="E284" t="str">
            <v>H19. 4. 1</v>
          </cell>
          <cell r="G284" t="str">
            <v>H23年度</v>
          </cell>
          <cell r="H284" t="str">
            <v>（科研）革新的な三次元培養装置を用いた血</v>
          </cell>
          <cell r="I284" t="str">
            <v>科学研究費補助金</v>
          </cell>
          <cell r="J284">
            <v>8160006</v>
          </cell>
          <cell r="K284" t="str">
            <v>大堀　陽子</v>
          </cell>
          <cell r="L284">
            <v>10320000</v>
          </cell>
          <cell r="M284" t="str">
            <v>研究推進課（22-）</v>
          </cell>
          <cell r="N284">
            <v>650000000</v>
          </cell>
          <cell r="O284" t="str">
            <v>（支出）科学研究費補助金</v>
          </cell>
          <cell r="P284">
            <v>1</v>
          </cell>
          <cell r="Q284" t="str">
            <v>直接経費</v>
          </cell>
          <cell r="R284">
            <v>3</v>
          </cell>
          <cell r="S284" t="str">
            <v>科研費</v>
          </cell>
          <cell r="T284">
            <v>1</v>
          </cell>
          <cell r="U284" t="str">
            <v>繰越有</v>
          </cell>
          <cell r="V284" t="str">
            <v>H23. 4. 1</v>
          </cell>
          <cell r="W284" t="str">
            <v>H24. 3.31</v>
          </cell>
          <cell r="X284">
            <v>1020122</v>
          </cell>
          <cell r="Y284" t="str">
            <v>谷口　英樹</v>
          </cell>
          <cell r="Z284">
            <v>10950000</v>
          </cell>
          <cell r="AA284" t="str">
            <v>研）学術院（福浦）</v>
          </cell>
          <cell r="AB284" t="str">
            <v>医学部</v>
          </cell>
          <cell r="AC284" t="str">
            <v>教授</v>
          </cell>
          <cell r="AH284">
            <v>1</v>
          </cell>
          <cell r="AI284" t="str">
            <v>開始</v>
          </cell>
          <cell r="AK284" t="str">
            <v>基盤研究(A)</v>
          </cell>
          <cell r="AL284" t="str">
            <v>H23. 4</v>
          </cell>
          <cell r="AM284" t="str">
            <v>H23. 9</v>
          </cell>
        </row>
        <row r="285">
          <cell r="A285">
            <v>1121330047</v>
          </cell>
          <cell r="B285" t="str">
            <v>(科研)イギリス経験論の展開と経済学方法論ー歴史的・理論的連関</v>
          </cell>
          <cell r="C285">
            <v>10901028</v>
          </cell>
          <cell r="D285" t="str">
            <v>研）只腰　親和</v>
          </cell>
          <cell r="E285" t="str">
            <v>H16. 4. 1</v>
          </cell>
          <cell r="G285" t="str">
            <v>H23年度</v>
          </cell>
          <cell r="H285" t="str">
            <v>(科研)イギリス経験論の展開と経済学方法論</v>
          </cell>
          <cell r="I285" t="str">
            <v>科学研究費補助金</v>
          </cell>
          <cell r="J285">
            <v>8160006</v>
          </cell>
          <cell r="K285" t="str">
            <v>大堀　陽子</v>
          </cell>
          <cell r="L285">
            <v>10320000</v>
          </cell>
          <cell r="M285" t="str">
            <v>研究推進課（22-）</v>
          </cell>
          <cell r="N285">
            <v>650000000</v>
          </cell>
          <cell r="O285" t="str">
            <v>（支出）科学研究費補助金</v>
          </cell>
          <cell r="P285">
            <v>1</v>
          </cell>
          <cell r="Q285" t="str">
            <v>直接経費</v>
          </cell>
          <cell r="R285">
            <v>3</v>
          </cell>
          <cell r="S285" t="str">
            <v>科研費</v>
          </cell>
          <cell r="T285">
            <v>1</v>
          </cell>
          <cell r="U285" t="str">
            <v>繰越有</v>
          </cell>
          <cell r="V285" t="str">
            <v>H23. 4. 1</v>
          </cell>
          <cell r="W285" t="str">
            <v>H24. 3.31</v>
          </cell>
          <cell r="X285">
            <v>850181</v>
          </cell>
          <cell r="Y285" t="str">
            <v>只腰　親和</v>
          </cell>
          <cell r="Z285">
            <v>10900000</v>
          </cell>
          <cell r="AA285" t="str">
            <v>研）学術院</v>
          </cell>
          <cell r="AB285" t="str">
            <v>国際総合科学部</v>
          </cell>
          <cell r="AC285" t="str">
            <v>教授</v>
          </cell>
          <cell r="AH285">
            <v>1</v>
          </cell>
          <cell r="AI285" t="str">
            <v>開始</v>
          </cell>
          <cell r="AK285" t="str">
            <v>基盤研究(B)　分担者（松山大学）　(只腰　親和,千賀　重義）</v>
          </cell>
          <cell r="AL285" t="str">
            <v>H23. 4</v>
          </cell>
          <cell r="AM285" t="str">
            <v>H23. 9</v>
          </cell>
        </row>
        <row r="286">
          <cell r="A286">
            <v>1121360024</v>
          </cell>
          <cell r="B286" t="str">
            <v>（科研）STMトンネル電子を奨起源とした単分子レベル発光計測</v>
          </cell>
          <cell r="C286">
            <v>10901118</v>
          </cell>
          <cell r="D286" t="str">
            <v>研）横山　崇</v>
          </cell>
          <cell r="E286" t="str">
            <v>H16. 4. 1</v>
          </cell>
          <cell r="G286" t="str">
            <v>H23年度</v>
          </cell>
          <cell r="H286" t="str">
            <v>（科研）STMトンネル電子を奨起源とした単</v>
          </cell>
          <cell r="I286" t="str">
            <v>科学研究費補助金</v>
          </cell>
          <cell r="J286">
            <v>8160006</v>
          </cell>
          <cell r="K286" t="str">
            <v>大堀　陽子</v>
          </cell>
          <cell r="L286">
            <v>10320000</v>
          </cell>
          <cell r="M286" t="str">
            <v>研究推進課（22-）</v>
          </cell>
          <cell r="N286">
            <v>650000000</v>
          </cell>
          <cell r="O286" t="str">
            <v>（支出）科学研究費補助金</v>
          </cell>
          <cell r="P286">
            <v>1</v>
          </cell>
          <cell r="Q286" t="str">
            <v>直接経費</v>
          </cell>
          <cell r="R286">
            <v>3</v>
          </cell>
          <cell r="S286" t="str">
            <v>科研費</v>
          </cell>
          <cell r="T286">
            <v>1</v>
          </cell>
          <cell r="U286" t="str">
            <v>繰越有</v>
          </cell>
          <cell r="V286" t="str">
            <v>H23. 4. 1</v>
          </cell>
          <cell r="W286" t="str">
            <v>H24. 3.31</v>
          </cell>
          <cell r="X286">
            <v>1020179</v>
          </cell>
          <cell r="Y286" t="str">
            <v>横山　崇</v>
          </cell>
          <cell r="Z286">
            <v>10900000</v>
          </cell>
          <cell r="AA286" t="str">
            <v>研）学術院</v>
          </cell>
          <cell r="AB286" t="str">
            <v>国際総合科学部</v>
          </cell>
          <cell r="AC286" t="str">
            <v>教授</v>
          </cell>
          <cell r="AH286">
            <v>1</v>
          </cell>
          <cell r="AI286" t="str">
            <v>開始</v>
          </cell>
          <cell r="AK286" t="str">
            <v>基盤研究（B)</v>
          </cell>
          <cell r="AL286" t="str">
            <v>H23. 4</v>
          </cell>
          <cell r="AM286" t="str">
            <v>H23. 9</v>
          </cell>
        </row>
        <row r="287">
          <cell r="A287">
            <v>1121370046</v>
          </cell>
          <cell r="B287" t="str">
            <v>（科研）インフルエンザウイルスRNAポリメラーゼPB1-PB2複合体の共同解析</v>
          </cell>
          <cell r="C287">
            <v>10901158</v>
          </cell>
          <cell r="D287" t="str">
            <v>研）朴　三用</v>
          </cell>
          <cell r="E287" t="str">
            <v>H16. 4. 1</v>
          </cell>
          <cell r="G287" t="str">
            <v>H23年度</v>
          </cell>
          <cell r="H287" t="str">
            <v>（科研）インフルエンザウイルスRNAポリメP</v>
          </cell>
          <cell r="I287" t="str">
            <v>科学研究費補助金</v>
          </cell>
          <cell r="J287">
            <v>8160006</v>
          </cell>
          <cell r="K287" t="str">
            <v>大堀　陽子</v>
          </cell>
          <cell r="L287">
            <v>10320000</v>
          </cell>
          <cell r="M287" t="str">
            <v>研究推進課（22-）</v>
          </cell>
          <cell r="N287">
            <v>650000000</v>
          </cell>
          <cell r="O287" t="str">
            <v>（支出）科学研究費補助金</v>
          </cell>
          <cell r="P287">
            <v>1</v>
          </cell>
          <cell r="Q287" t="str">
            <v>直接経費</v>
          </cell>
          <cell r="R287">
            <v>3</v>
          </cell>
          <cell r="S287" t="str">
            <v>科研費</v>
          </cell>
          <cell r="T287">
            <v>1</v>
          </cell>
          <cell r="U287" t="str">
            <v>繰越有</v>
          </cell>
          <cell r="V287" t="str">
            <v>H23. 4. 1</v>
          </cell>
          <cell r="W287" t="str">
            <v>H24. 3.31</v>
          </cell>
          <cell r="X287">
            <v>1010031</v>
          </cell>
          <cell r="Y287" t="str">
            <v>朴　三用</v>
          </cell>
          <cell r="Z287">
            <v>10900000</v>
          </cell>
          <cell r="AA287" t="str">
            <v>研）学術院</v>
          </cell>
          <cell r="AB287" t="str">
            <v>生命ナノシステム科学研究科</v>
          </cell>
          <cell r="AC287" t="str">
            <v>教授</v>
          </cell>
          <cell r="AH287">
            <v>1</v>
          </cell>
          <cell r="AI287" t="str">
            <v>開始</v>
          </cell>
          <cell r="AK287" t="str">
            <v>基盤研究(B)</v>
          </cell>
          <cell r="AL287" t="str">
            <v>H23. 4</v>
          </cell>
          <cell r="AM287" t="str">
            <v>H23. 9</v>
          </cell>
        </row>
        <row r="288">
          <cell r="A288">
            <v>1123550101</v>
          </cell>
          <cell r="B288" t="str">
            <v>(科基)大気中での水素ラジカル関与の特異な反応の基礎研究</v>
          </cell>
          <cell r="C288">
            <v>10901136</v>
          </cell>
          <cell r="D288" t="str">
            <v>研）高山　光男</v>
          </cell>
          <cell r="E288" t="str">
            <v>H16. 4. 1</v>
          </cell>
          <cell r="G288" t="str">
            <v>H23年度</v>
          </cell>
          <cell r="H288" t="str">
            <v>(科基)大気中での水素ラジカル関与の特異な</v>
          </cell>
          <cell r="I288" t="str">
            <v>科研費(基金分)</v>
          </cell>
          <cell r="J288">
            <v>8160006</v>
          </cell>
          <cell r="K288" t="str">
            <v>大堀　陽子</v>
          </cell>
          <cell r="L288">
            <v>10320000</v>
          </cell>
          <cell r="M288" t="str">
            <v>研究推進課（22-）</v>
          </cell>
          <cell r="N288">
            <v>652000000</v>
          </cell>
          <cell r="O288" t="str">
            <v>（支出）学術研究助成基金助成金(科基)</v>
          </cell>
          <cell r="P288">
            <v>1</v>
          </cell>
          <cell r="Q288" t="str">
            <v>直接経費</v>
          </cell>
          <cell r="R288">
            <v>3</v>
          </cell>
          <cell r="S288" t="str">
            <v>科研費</v>
          </cell>
          <cell r="T288">
            <v>1</v>
          </cell>
          <cell r="U288" t="str">
            <v>繰越有</v>
          </cell>
          <cell r="V288" t="str">
            <v>H23. 4.28</v>
          </cell>
          <cell r="W288" t="str">
            <v>H26. 3.31</v>
          </cell>
          <cell r="X288">
            <v>1010128</v>
          </cell>
          <cell r="Y288" t="str">
            <v>高山　光男</v>
          </cell>
          <cell r="Z288">
            <v>10900000</v>
          </cell>
          <cell r="AA288" t="str">
            <v>研）学術院</v>
          </cell>
          <cell r="AB288" t="str">
            <v>国際総合科学部(八景）</v>
          </cell>
          <cell r="AC288" t="str">
            <v>教授</v>
          </cell>
          <cell r="AH288">
            <v>1</v>
          </cell>
          <cell r="AI288" t="str">
            <v>開始</v>
          </cell>
          <cell r="AK288" t="str">
            <v>基盤研究(C)(基金)</v>
          </cell>
          <cell r="AL288" t="str">
            <v>H23. 4</v>
          </cell>
          <cell r="AM288" t="str">
            <v>H23. 9</v>
          </cell>
        </row>
        <row r="289">
          <cell r="A289">
            <v>1123570008</v>
          </cell>
          <cell r="B289" t="str">
            <v>(科基)ヌクレオソーム構造による老化応答遺伝子の発現制御</v>
          </cell>
          <cell r="C289">
            <v>10901195</v>
          </cell>
          <cell r="D289" t="str">
            <v>研）鮎澤　大</v>
          </cell>
          <cell r="E289" t="str">
            <v>H16. 4. 1</v>
          </cell>
          <cell r="G289" t="str">
            <v>H23年度</v>
          </cell>
          <cell r="H289" t="str">
            <v>(科基)ヌクレオソーム構造による老化応答遺</v>
          </cell>
          <cell r="I289" t="str">
            <v>科研費(基金分)</v>
          </cell>
          <cell r="J289">
            <v>8160006</v>
          </cell>
          <cell r="K289" t="str">
            <v>大堀　陽子</v>
          </cell>
          <cell r="L289">
            <v>10320000</v>
          </cell>
          <cell r="M289" t="str">
            <v>研究推進課（22-）</v>
          </cell>
          <cell r="N289">
            <v>652000000</v>
          </cell>
          <cell r="O289" t="str">
            <v>（支出）学術研究助成基金助成金(科基)</v>
          </cell>
          <cell r="P289">
            <v>1</v>
          </cell>
          <cell r="Q289" t="str">
            <v>直接経費</v>
          </cell>
          <cell r="R289">
            <v>3</v>
          </cell>
          <cell r="S289" t="str">
            <v>科研費</v>
          </cell>
          <cell r="T289">
            <v>1</v>
          </cell>
          <cell r="U289" t="str">
            <v>繰越有</v>
          </cell>
          <cell r="V289" t="str">
            <v>H23. 4.28</v>
          </cell>
          <cell r="W289" t="str">
            <v>H26. 3.31</v>
          </cell>
          <cell r="X289">
            <v>950063</v>
          </cell>
          <cell r="Y289" t="str">
            <v>鮎沢　大</v>
          </cell>
          <cell r="Z289">
            <v>10900000</v>
          </cell>
          <cell r="AA289" t="str">
            <v>研）学術院</v>
          </cell>
          <cell r="AB289" t="str">
            <v>国際総合科学部（八景）</v>
          </cell>
          <cell r="AC289" t="str">
            <v>教授</v>
          </cell>
          <cell r="AH289">
            <v>1</v>
          </cell>
          <cell r="AI289" t="str">
            <v>開始</v>
          </cell>
          <cell r="AK289" t="str">
            <v>基盤研究(C)(基金)</v>
          </cell>
          <cell r="AL289" t="str">
            <v>H23. 4</v>
          </cell>
          <cell r="AM289" t="str">
            <v>H23. 9</v>
          </cell>
        </row>
        <row r="290">
          <cell r="A290">
            <v>1123570145</v>
          </cell>
          <cell r="B290" t="str">
            <v>(科基)記憶・学習の形成に必要な神経細胞タンパク質複合体の構造生物学</v>
          </cell>
          <cell r="C290">
            <v>10901159</v>
          </cell>
          <cell r="D290" t="str">
            <v>研）雲財　悟</v>
          </cell>
          <cell r="E290" t="str">
            <v>H16. 4. 1</v>
          </cell>
          <cell r="G290" t="str">
            <v>H23年度</v>
          </cell>
          <cell r="H290" t="str">
            <v>(科基)記憶・学習の形成に必要な神経細胞タ</v>
          </cell>
          <cell r="I290" t="str">
            <v>科研費(基金分)</v>
          </cell>
          <cell r="J290">
            <v>8160006</v>
          </cell>
          <cell r="K290" t="str">
            <v>大堀　陽子</v>
          </cell>
          <cell r="L290">
            <v>10320000</v>
          </cell>
          <cell r="M290" t="str">
            <v>研究推進課（22-）</v>
          </cell>
          <cell r="N290">
            <v>652000000</v>
          </cell>
          <cell r="O290" t="str">
            <v>（支出）学術研究助成基金助成金(科基)</v>
          </cell>
          <cell r="P290">
            <v>1</v>
          </cell>
          <cell r="Q290" t="str">
            <v>直接経費</v>
          </cell>
          <cell r="R290">
            <v>3</v>
          </cell>
          <cell r="S290" t="str">
            <v>科研費</v>
          </cell>
          <cell r="T290">
            <v>1</v>
          </cell>
          <cell r="U290" t="str">
            <v>繰越有</v>
          </cell>
          <cell r="V290" t="str">
            <v>H23. 4.28</v>
          </cell>
          <cell r="W290" t="str">
            <v>H26. 3.31</v>
          </cell>
          <cell r="X290">
            <v>1010043</v>
          </cell>
          <cell r="Y290" t="str">
            <v>雲財　悟</v>
          </cell>
          <cell r="Z290">
            <v>10900000</v>
          </cell>
          <cell r="AA290" t="str">
            <v>研）学術院</v>
          </cell>
          <cell r="AB290" t="str">
            <v>生命ナノシステム科学研究科</v>
          </cell>
          <cell r="AC290" t="str">
            <v>助教</v>
          </cell>
          <cell r="AH290">
            <v>1</v>
          </cell>
          <cell r="AI290" t="str">
            <v>開始</v>
          </cell>
          <cell r="AK290" t="str">
            <v>基盤研究(C)(基金)</v>
          </cell>
          <cell r="AL290" t="str">
            <v>H23. 4</v>
          </cell>
          <cell r="AM290" t="str">
            <v>H23. 9</v>
          </cell>
        </row>
        <row r="291">
          <cell r="A291">
            <v>1123580406</v>
          </cell>
          <cell r="B291" t="str">
            <v>(科基)好中球機能異常マウスの肺炎誘発機構の解析</v>
          </cell>
          <cell r="C291">
            <v>10901193</v>
          </cell>
          <cell r="D291" t="str">
            <v>研）荒谷　康昭</v>
          </cell>
          <cell r="E291" t="str">
            <v>H16. 4. 1</v>
          </cell>
          <cell r="G291" t="str">
            <v>H23年度</v>
          </cell>
          <cell r="H291" t="str">
            <v>(科基)好中球機能異常マウスの肺炎誘発機構</v>
          </cell>
          <cell r="I291" t="str">
            <v>科研費(基金分)</v>
          </cell>
          <cell r="J291">
            <v>8160006</v>
          </cell>
          <cell r="K291" t="str">
            <v>大堀　陽子</v>
          </cell>
          <cell r="L291">
            <v>10320000</v>
          </cell>
          <cell r="M291" t="str">
            <v>研究推進課（22-）</v>
          </cell>
          <cell r="N291">
            <v>652000000</v>
          </cell>
          <cell r="O291" t="str">
            <v>（支出）学術研究助成基金助成金(科基)</v>
          </cell>
          <cell r="P291">
            <v>1</v>
          </cell>
          <cell r="Q291" t="str">
            <v>直接経費</v>
          </cell>
          <cell r="R291">
            <v>3</v>
          </cell>
          <cell r="S291" t="str">
            <v>科研費</v>
          </cell>
          <cell r="T291">
            <v>1</v>
          </cell>
          <cell r="U291" t="str">
            <v>繰越有</v>
          </cell>
          <cell r="V291" t="str">
            <v>H23. 4.28</v>
          </cell>
          <cell r="W291" t="str">
            <v>H26. 3.31</v>
          </cell>
          <cell r="X291">
            <v>890905</v>
          </cell>
          <cell r="Y291" t="str">
            <v>荒谷　康昭</v>
          </cell>
          <cell r="Z291">
            <v>10900000</v>
          </cell>
          <cell r="AA291" t="str">
            <v>研）学術院</v>
          </cell>
          <cell r="AB291" t="str">
            <v>国際総合科学部</v>
          </cell>
          <cell r="AC291" t="str">
            <v>教授</v>
          </cell>
          <cell r="AH291">
            <v>1</v>
          </cell>
          <cell r="AI291" t="str">
            <v>開始</v>
          </cell>
          <cell r="AK291" t="str">
            <v>基盤研究(C)(基金)</v>
          </cell>
          <cell r="AL291" t="str">
            <v>H23. 4</v>
          </cell>
          <cell r="AM291" t="str">
            <v>H23. 9</v>
          </cell>
        </row>
        <row r="292">
          <cell r="A292">
            <v>1123590406</v>
          </cell>
          <cell r="B292" t="str">
            <v>(科基)発癌における炎症性微小環境を調節する新規ケモカイン受容体バリアントの解析</v>
          </cell>
          <cell r="C292">
            <v>10952301</v>
          </cell>
          <cell r="D292" t="str">
            <v>研）古屋　充子（20-）</v>
          </cell>
          <cell r="E292" t="str">
            <v>H20. 4. 1</v>
          </cell>
          <cell r="G292" t="str">
            <v>H23年度</v>
          </cell>
          <cell r="H292" t="str">
            <v>(科基)発癌における炎症性微小環境を調節す</v>
          </cell>
          <cell r="I292" t="str">
            <v>科研費(基金分)</v>
          </cell>
          <cell r="J292">
            <v>8160006</v>
          </cell>
          <cell r="K292" t="str">
            <v>大堀　陽子</v>
          </cell>
          <cell r="L292">
            <v>10320000</v>
          </cell>
          <cell r="M292" t="str">
            <v>研究推進課（22-）</v>
          </cell>
          <cell r="N292">
            <v>652000000</v>
          </cell>
          <cell r="O292" t="str">
            <v>（支出）学術研究助成基金助成金(科基)</v>
          </cell>
          <cell r="P292">
            <v>1</v>
          </cell>
          <cell r="Q292" t="str">
            <v>直接経費</v>
          </cell>
          <cell r="R292">
            <v>3</v>
          </cell>
          <cell r="S292" t="str">
            <v>科研費</v>
          </cell>
          <cell r="T292">
            <v>1</v>
          </cell>
          <cell r="U292" t="str">
            <v>繰越有</v>
          </cell>
          <cell r="V292" t="str">
            <v>H23. 4.28</v>
          </cell>
          <cell r="W292" t="str">
            <v>H26. 3.31</v>
          </cell>
          <cell r="X292">
            <v>1080510</v>
          </cell>
          <cell r="Y292" t="str">
            <v>古屋　充子</v>
          </cell>
          <cell r="Z292">
            <v>10950000</v>
          </cell>
          <cell r="AA292" t="str">
            <v>研）学術院（福浦）</v>
          </cell>
          <cell r="AB292" t="str">
            <v>医学部</v>
          </cell>
          <cell r="AC292" t="str">
            <v>准教授</v>
          </cell>
          <cell r="AH292">
            <v>1</v>
          </cell>
          <cell r="AI292" t="str">
            <v>開始</v>
          </cell>
          <cell r="AK292" t="str">
            <v>基盤研究(C)(基金)</v>
          </cell>
          <cell r="AL292" t="str">
            <v>H23. 4</v>
          </cell>
          <cell r="AM292" t="str">
            <v>H23. 9</v>
          </cell>
        </row>
        <row r="293">
          <cell r="A293">
            <v>1123590429</v>
          </cell>
          <cell r="B293" t="str">
            <v>(科基)難治癌における細胞極性制御分子aPKCλ/ιの役割と治療標的としての可能性</v>
          </cell>
          <cell r="C293">
            <v>10952228</v>
          </cell>
          <cell r="D293" t="str">
            <v>研）長嶋　洋治(19-)</v>
          </cell>
          <cell r="E293" t="str">
            <v>H19. 4. 1</v>
          </cell>
          <cell r="G293" t="str">
            <v>H23年度</v>
          </cell>
          <cell r="H293" t="str">
            <v>(科基)難治癌における細胞極性制御分子aPKC</v>
          </cell>
          <cell r="I293" t="str">
            <v>科研費(基金分)</v>
          </cell>
          <cell r="J293">
            <v>8160006</v>
          </cell>
          <cell r="K293" t="str">
            <v>大堀　陽子</v>
          </cell>
          <cell r="L293">
            <v>10320000</v>
          </cell>
          <cell r="M293" t="str">
            <v>研究推進課（22-）</v>
          </cell>
          <cell r="N293">
            <v>652000000</v>
          </cell>
          <cell r="O293" t="str">
            <v>（支出）学術研究助成基金助成金(科基)</v>
          </cell>
          <cell r="P293">
            <v>1</v>
          </cell>
          <cell r="Q293" t="str">
            <v>直接経費</v>
          </cell>
          <cell r="R293">
            <v>3</v>
          </cell>
          <cell r="S293" t="str">
            <v>科研費</v>
          </cell>
          <cell r="T293">
            <v>1</v>
          </cell>
          <cell r="U293" t="str">
            <v>繰越有</v>
          </cell>
          <cell r="V293" t="str">
            <v>H23. 4.28</v>
          </cell>
          <cell r="W293" t="str">
            <v>H26. 3.31</v>
          </cell>
          <cell r="X293">
            <v>890033</v>
          </cell>
          <cell r="Y293" t="str">
            <v>長嶋　洋治</v>
          </cell>
          <cell r="Z293">
            <v>10950000</v>
          </cell>
          <cell r="AA293" t="str">
            <v>研）学術院（福浦）</v>
          </cell>
          <cell r="AB293" t="str">
            <v>医学部</v>
          </cell>
          <cell r="AC293" t="str">
            <v>准教授</v>
          </cell>
          <cell r="AH293">
            <v>1</v>
          </cell>
          <cell r="AI293" t="str">
            <v>開始</v>
          </cell>
          <cell r="AK293" t="str">
            <v>基盤研究(C)(基金)</v>
          </cell>
          <cell r="AL293" t="str">
            <v>H23. 4</v>
          </cell>
          <cell r="AM293" t="str">
            <v>H23. 9</v>
          </cell>
        </row>
        <row r="294">
          <cell r="A294">
            <v>1123590468</v>
          </cell>
          <cell r="B294" t="str">
            <v>(科基)ガングリオシドーシスの中枢神経系における炎症のメカニズムの解明</v>
          </cell>
          <cell r="C294">
            <v>11001083</v>
          </cell>
          <cell r="D294" t="str">
            <v>病附）山中　正二</v>
          </cell>
          <cell r="E294" t="str">
            <v>H16. 4. 1</v>
          </cell>
          <cell r="G294" t="str">
            <v>H23年度</v>
          </cell>
          <cell r="H294" t="str">
            <v>(科基)ガングリオシドーシスの中枢神経系に</v>
          </cell>
          <cell r="I294" t="str">
            <v>科研費(基金分)</v>
          </cell>
          <cell r="J294">
            <v>8160006</v>
          </cell>
          <cell r="K294" t="str">
            <v>大堀　陽子</v>
          </cell>
          <cell r="L294">
            <v>10320000</v>
          </cell>
          <cell r="M294" t="str">
            <v>研究推進課（22-）</v>
          </cell>
          <cell r="N294">
            <v>652000000</v>
          </cell>
          <cell r="O294" t="str">
            <v>（支出）学術研究助成基金助成金(科基)</v>
          </cell>
          <cell r="P294">
            <v>1</v>
          </cell>
          <cell r="Q294" t="str">
            <v>直接経費</v>
          </cell>
          <cell r="R294">
            <v>3</v>
          </cell>
          <cell r="S294" t="str">
            <v>科研費</v>
          </cell>
          <cell r="T294">
            <v>1</v>
          </cell>
          <cell r="U294" t="str">
            <v>繰越有</v>
          </cell>
          <cell r="V294" t="str">
            <v>H23. 4.28</v>
          </cell>
          <cell r="W294" t="str">
            <v>H26. 3.31</v>
          </cell>
          <cell r="X294">
            <v>941073</v>
          </cell>
          <cell r="Y294" t="str">
            <v>山中　正二</v>
          </cell>
          <cell r="Z294">
            <v>20600000</v>
          </cell>
          <cell r="AA294" t="str">
            <v>附）中央部門</v>
          </cell>
          <cell r="AB294" t="str">
            <v>附属病院</v>
          </cell>
          <cell r="AC294" t="str">
            <v>准教授</v>
          </cell>
          <cell r="AH294">
            <v>1</v>
          </cell>
          <cell r="AI294" t="str">
            <v>開始</v>
          </cell>
          <cell r="AK294" t="str">
            <v>基盤研究(C)(基金)</v>
          </cell>
          <cell r="AL294" t="str">
            <v>H23. 4</v>
          </cell>
          <cell r="AM294" t="str">
            <v>H23. 9</v>
          </cell>
        </row>
        <row r="295">
          <cell r="A295">
            <v>1123590492</v>
          </cell>
          <cell r="B295" t="str">
            <v>(科基)マラリアにおける樹状細胞分化異常と転写因子IRF4/IRF8の発現抑制の解析</v>
          </cell>
          <cell r="C295">
            <v>10952117</v>
          </cell>
          <cell r="D295" t="str">
            <v>研）市野　素英（19-）</v>
          </cell>
          <cell r="E295" t="str">
            <v>H19. 4. 1</v>
          </cell>
          <cell r="G295" t="str">
            <v>H23年度</v>
          </cell>
          <cell r="H295" t="str">
            <v>(科基)マラリアにおける樹状細胞分化異常と</v>
          </cell>
          <cell r="I295" t="str">
            <v>科研費(基金分)</v>
          </cell>
          <cell r="J295">
            <v>8160006</v>
          </cell>
          <cell r="K295" t="str">
            <v>大堀　陽子</v>
          </cell>
          <cell r="L295">
            <v>10320000</v>
          </cell>
          <cell r="M295" t="str">
            <v>研究推進課（22-）</v>
          </cell>
          <cell r="N295">
            <v>652000000</v>
          </cell>
          <cell r="O295" t="str">
            <v>（支出）学術研究助成基金助成金(科基)</v>
          </cell>
          <cell r="P295">
            <v>1</v>
          </cell>
          <cell r="Q295" t="str">
            <v>直接経費</v>
          </cell>
          <cell r="R295">
            <v>3</v>
          </cell>
          <cell r="S295" t="str">
            <v>科研費</v>
          </cell>
          <cell r="T295">
            <v>1</v>
          </cell>
          <cell r="U295" t="str">
            <v>繰越有</v>
          </cell>
          <cell r="V295" t="str">
            <v>H23. 4.28</v>
          </cell>
          <cell r="W295" t="str">
            <v>H26. 3.31</v>
          </cell>
          <cell r="X295">
            <v>990089</v>
          </cell>
          <cell r="Y295" t="str">
            <v>市野　素英</v>
          </cell>
          <cell r="Z295">
            <v>10950000</v>
          </cell>
          <cell r="AA295" t="str">
            <v>研）学術院（福浦）</v>
          </cell>
          <cell r="AB295" t="str">
            <v>医学部</v>
          </cell>
          <cell r="AC295" t="str">
            <v>助教</v>
          </cell>
          <cell r="AH295">
            <v>1</v>
          </cell>
          <cell r="AI295" t="str">
            <v>開始</v>
          </cell>
          <cell r="AK295" t="str">
            <v>基盤研究(C)(基金)</v>
          </cell>
          <cell r="AL295" t="str">
            <v>H23. 4</v>
          </cell>
          <cell r="AM295" t="str">
            <v>H23. 9</v>
          </cell>
        </row>
        <row r="296">
          <cell r="A296">
            <v>1123591315</v>
          </cell>
          <cell r="B296" t="str">
            <v>(科基)副交感神経による膵β細胞機能維持の解析</v>
          </cell>
          <cell r="C296">
            <v>11351091</v>
          </cell>
          <cell r="D296" t="str">
            <v>客）伊藤　譲（23-）</v>
          </cell>
          <cell r="E296" t="str">
            <v>H23. 4. 1</v>
          </cell>
          <cell r="G296" t="str">
            <v>H23年度</v>
          </cell>
          <cell r="H296" t="str">
            <v>(科基)副交感神経による膵β細胞機能維持の</v>
          </cell>
          <cell r="I296" t="str">
            <v>科研費(基金分)</v>
          </cell>
          <cell r="J296">
            <v>8160006</v>
          </cell>
          <cell r="K296" t="str">
            <v>大堀　陽子</v>
          </cell>
          <cell r="L296">
            <v>10320000</v>
          </cell>
          <cell r="M296" t="str">
            <v>研究推進課（22-）</v>
          </cell>
          <cell r="N296">
            <v>652000000</v>
          </cell>
          <cell r="O296" t="str">
            <v>（支出）学術研究助成基金助成金(科基)</v>
          </cell>
          <cell r="P296">
            <v>1</v>
          </cell>
          <cell r="Q296" t="str">
            <v>直接経費</v>
          </cell>
          <cell r="R296">
            <v>3</v>
          </cell>
          <cell r="S296" t="str">
            <v>科研費</v>
          </cell>
          <cell r="T296">
            <v>1</v>
          </cell>
          <cell r="U296" t="str">
            <v>繰越有</v>
          </cell>
          <cell r="V296" t="str">
            <v>H23. 4.28</v>
          </cell>
          <cell r="W296" t="str">
            <v>H26. 3.31</v>
          </cell>
          <cell r="X296">
            <v>5160068</v>
          </cell>
          <cell r="Y296" t="str">
            <v>伊藤　譲</v>
          </cell>
          <cell r="Z296">
            <v>11350000</v>
          </cell>
          <cell r="AA296" t="str">
            <v>客)客員教員等(福浦)(19-)</v>
          </cell>
          <cell r="AB296" t="str">
            <v>医学部</v>
          </cell>
          <cell r="AC296" t="str">
            <v>客員研究員</v>
          </cell>
          <cell r="AH296">
            <v>1</v>
          </cell>
          <cell r="AI296" t="str">
            <v>開始</v>
          </cell>
          <cell r="AK296" t="str">
            <v>基盤研究(C)(基金)</v>
          </cell>
          <cell r="AL296" t="str">
            <v>H23. 4</v>
          </cell>
          <cell r="AM296" t="str">
            <v>H23. 9</v>
          </cell>
        </row>
        <row r="297">
          <cell r="A297">
            <v>1123591546</v>
          </cell>
          <cell r="B297" t="str">
            <v>(科基)小児慢性炎症性疾患に伴う成長傷害の炎症性サイトカイン制御不全からみた解析と治療法</v>
          </cell>
          <cell r="C297">
            <v>10952289</v>
          </cell>
          <cell r="D297" t="str">
            <v>研）横田　俊平(19-)</v>
          </cell>
          <cell r="E297" t="str">
            <v>H19. 4. 1</v>
          </cell>
          <cell r="G297" t="str">
            <v>H23年度</v>
          </cell>
          <cell r="H297" t="str">
            <v>(科基)小児慢性炎症性疾患に伴う成長傷害の</v>
          </cell>
          <cell r="I297" t="str">
            <v>科研費(基金分)</v>
          </cell>
          <cell r="J297">
            <v>8160006</v>
          </cell>
          <cell r="K297" t="str">
            <v>大堀　陽子</v>
          </cell>
          <cell r="L297">
            <v>10320000</v>
          </cell>
          <cell r="M297" t="str">
            <v>研究推進課（22-）</v>
          </cell>
          <cell r="N297">
            <v>652000000</v>
          </cell>
          <cell r="O297" t="str">
            <v>（支出）学術研究助成基金助成金(科基)</v>
          </cell>
          <cell r="P297">
            <v>1</v>
          </cell>
          <cell r="Q297" t="str">
            <v>直接経費</v>
          </cell>
          <cell r="R297">
            <v>3</v>
          </cell>
          <cell r="S297" t="str">
            <v>科研費</v>
          </cell>
          <cell r="T297">
            <v>1</v>
          </cell>
          <cell r="U297" t="str">
            <v>繰越有</v>
          </cell>
          <cell r="V297" t="str">
            <v>H23. 4.28</v>
          </cell>
          <cell r="W297" t="str">
            <v>H26. 3.31</v>
          </cell>
          <cell r="X297">
            <v>870996</v>
          </cell>
          <cell r="Y297" t="str">
            <v>横田　俊平</v>
          </cell>
          <cell r="Z297">
            <v>10950000</v>
          </cell>
          <cell r="AA297" t="str">
            <v>研）学術院（福浦）</v>
          </cell>
          <cell r="AB297" t="str">
            <v>医学部</v>
          </cell>
          <cell r="AC297" t="str">
            <v>教授</v>
          </cell>
          <cell r="AH297">
            <v>1</v>
          </cell>
          <cell r="AI297" t="str">
            <v>開始</v>
          </cell>
          <cell r="AK297" t="str">
            <v>基盤研究(C)(基金)</v>
          </cell>
          <cell r="AL297" t="str">
            <v>H23. 4</v>
          </cell>
          <cell r="AM297" t="str">
            <v>H23. 9</v>
          </cell>
        </row>
        <row r="298">
          <cell r="A298">
            <v>1123591872</v>
          </cell>
          <cell r="B298" t="str">
            <v>(科基)大腸癌幹細胞とそのニッチ相互作用の解析</v>
          </cell>
          <cell r="C298">
            <v>10952217</v>
          </cell>
          <cell r="D298" t="str">
            <v>研）鄭　允文(19-)</v>
          </cell>
          <cell r="E298" t="str">
            <v>H19. 4. 1</v>
          </cell>
          <cell r="G298" t="str">
            <v>H23年度</v>
          </cell>
          <cell r="H298" t="str">
            <v>(科基)大腸癌幹細胞とそのニッチ相互作用の</v>
          </cell>
          <cell r="I298" t="str">
            <v>科研費(基金分)</v>
          </cell>
          <cell r="J298">
            <v>8160006</v>
          </cell>
          <cell r="K298" t="str">
            <v>大堀　陽子</v>
          </cell>
          <cell r="L298">
            <v>10320000</v>
          </cell>
          <cell r="M298" t="str">
            <v>研究推進課（22-）</v>
          </cell>
          <cell r="N298">
            <v>652000000</v>
          </cell>
          <cell r="O298" t="str">
            <v>（支出）学術研究助成基金助成金(科基)</v>
          </cell>
          <cell r="P298">
            <v>1</v>
          </cell>
          <cell r="Q298" t="str">
            <v>直接経費</v>
          </cell>
          <cell r="R298">
            <v>3</v>
          </cell>
          <cell r="S298" t="str">
            <v>科研費</v>
          </cell>
          <cell r="T298">
            <v>1</v>
          </cell>
          <cell r="U298" t="str">
            <v>繰越有</v>
          </cell>
          <cell r="V298" t="str">
            <v>H23. 4.28</v>
          </cell>
          <cell r="W298" t="str">
            <v>H26. 3.31</v>
          </cell>
          <cell r="X298">
            <v>1050510</v>
          </cell>
          <cell r="Y298" t="str">
            <v>鄭　允文</v>
          </cell>
          <cell r="Z298">
            <v>10950000</v>
          </cell>
          <cell r="AA298" t="str">
            <v>研）学術院（福浦）</v>
          </cell>
          <cell r="AB298" t="str">
            <v>医学部</v>
          </cell>
          <cell r="AC298" t="str">
            <v>助教</v>
          </cell>
          <cell r="AH298">
            <v>1</v>
          </cell>
          <cell r="AI298" t="str">
            <v>開始</v>
          </cell>
          <cell r="AK298" t="str">
            <v>基盤研究(C)(基金)</v>
          </cell>
          <cell r="AL298" t="str">
            <v>H23. 4</v>
          </cell>
          <cell r="AM298" t="str">
            <v>H23. 9</v>
          </cell>
        </row>
        <row r="299">
          <cell r="A299">
            <v>1123591899</v>
          </cell>
          <cell r="B299" t="str">
            <v>(科基)乳癌におけるCRMPの発現と臨床病理学的因子との相関の検討</v>
          </cell>
          <cell r="C299">
            <v>11005066</v>
          </cell>
          <cell r="D299" t="str">
            <v>病）石川　孝</v>
          </cell>
          <cell r="E299" t="str">
            <v>H16. 4. 1</v>
          </cell>
          <cell r="G299" t="str">
            <v>H23年度</v>
          </cell>
          <cell r="H299" t="str">
            <v>(科基)乳癌におけるCRMPの発現と臨床病理学</v>
          </cell>
          <cell r="I299" t="str">
            <v>科研費(基金分)</v>
          </cell>
          <cell r="J299">
            <v>8160006</v>
          </cell>
          <cell r="K299" t="str">
            <v>大堀　陽子</v>
          </cell>
          <cell r="L299">
            <v>10320000</v>
          </cell>
          <cell r="M299" t="str">
            <v>研究推進課（22-）</v>
          </cell>
          <cell r="N299">
            <v>652000000</v>
          </cell>
          <cell r="O299" t="str">
            <v>（支出）学術研究助成基金助成金(科基)</v>
          </cell>
          <cell r="P299">
            <v>1</v>
          </cell>
          <cell r="Q299" t="str">
            <v>直接経費</v>
          </cell>
          <cell r="R299">
            <v>3</v>
          </cell>
          <cell r="S299" t="str">
            <v>科研費</v>
          </cell>
          <cell r="T299">
            <v>1</v>
          </cell>
          <cell r="U299" t="str">
            <v>繰越有</v>
          </cell>
          <cell r="V299" t="str">
            <v>H23. 4.28</v>
          </cell>
          <cell r="W299" t="str">
            <v>H26. 3.31</v>
          </cell>
          <cell r="X299">
            <v>950012</v>
          </cell>
          <cell r="Y299" t="str">
            <v>石川　孝</v>
          </cell>
          <cell r="Z299">
            <v>30500000</v>
          </cell>
          <cell r="AA299" t="str">
            <v>セ）診療科</v>
          </cell>
          <cell r="AB299" t="str">
            <v>センター病院</v>
          </cell>
          <cell r="AC299" t="str">
            <v>准教授</v>
          </cell>
          <cell r="AH299">
            <v>1</v>
          </cell>
          <cell r="AI299" t="str">
            <v>開始</v>
          </cell>
          <cell r="AK299" t="str">
            <v>基盤研究(C)(基金)</v>
          </cell>
          <cell r="AL299" t="str">
            <v>H23. 4</v>
          </cell>
          <cell r="AM299" t="str">
            <v>H23. 9</v>
          </cell>
        </row>
        <row r="300">
          <cell r="A300">
            <v>1121370048</v>
          </cell>
          <cell r="B300" t="str">
            <v>（科研）DNA複製におけるユビキチン化シグナルと分子間相互作用の構造生物学</v>
          </cell>
          <cell r="C300">
            <v>10901145</v>
          </cell>
          <cell r="D300" t="str">
            <v>研）佐藤　衛</v>
          </cell>
          <cell r="E300" t="str">
            <v>H16. 4. 1</v>
          </cell>
          <cell r="G300" t="str">
            <v>H23年度</v>
          </cell>
          <cell r="H300" t="str">
            <v>（科研）DNA複製におけるユビキチン化シグ</v>
          </cell>
          <cell r="I300" t="str">
            <v>科学研究費補助金</v>
          </cell>
          <cell r="J300">
            <v>8160006</v>
          </cell>
          <cell r="K300" t="str">
            <v>大堀　陽子</v>
          </cell>
          <cell r="L300">
            <v>10320000</v>
          </cell>
          <cell r="M300" t="str">
            <v>研究推進課（22-）</v>
          </cell>
          <cell r="N300">
            <v>650000000</v>
          </cell>
          <cell r="O300" t="str">
            <v>（支出）科学研究費補助金</v>
          </cell>
          <cell r="P300">
            <v>1</v>
          </cell>
          <cell r="Q300" t="str">
            <v>直接経費</v>
          </cell>
          <cell r="R300">
            <v>3</v>
          </cell>
          <cell r="S300" t="str">
            <v>科研費</v>
          </cell>
          <cell r="T300">
            <v>1</v>
          </cell>
          <cell r="U300" t="str">
            <v>繰越有</v>
          </cell>
          <cell r="V300" t="str">
            <v>H23. 4. 1</v>
          </cell>
          <cell r="W300" t="str">
            <v>H24. 3.31</v>
          </cell>
          <cell r="X300">
            <v>960094</v>
          </cell>
          <cell r="Y300" t="str">
            <v>佐藤　衛</v>
          </cell>
          <cell r="Z300">
            <v>10900000</v>
          </cell>
          <cell r="AA300" t="str">
            <v>研）学術院</v>
          </cell>
          <cell r="AB300" t="str">
            <v>生命ナノシステム科学研究科</v>
          </cell>
          <cell r="AC300" t="str">
            <v>教授</v>
          </cell>
          <cell r="AH300">
            <v>1</v>
          </cell>
          <cell r="AI300" t="str">
            <v>開始</v>
          </cell>
          <cell r="AK300" t="str">
            <v>基盤研究（B)</v>
          </cell>
          <cell r="AL300" t="str">
            <v>H23. 4</v>
          </cell>
          <cell r="AM300" t="str">
            <v>H23. 9</v>
          </cell>
        </row>
        <row r="301">
          <cell r="A301">
            <v>1121390089</v>
          </cell>
          <cell r="B301" t="str">
            <v>（科研）炎症による発癌における転写因ファミリーIRFの役割に関する研究</v>
          </cell>
          <cell r="C301">
            <v>10952357</v>
          </cell>
          <cell r="D301" t="str">
            <v>研）田村　智彦（21-）</v>
          </cell>
          <cell r="E301" t="str">
            <v>H21. 4. 1</v>
          </cell>
          <cell r="G301" t="str">
            <v>H23年度</v>
          </cell>
          <cell r="H301" t="str">
            <v>（科研）炎症による発癌における転写因ファ</v>
          </cell>
          <cell r="I301" t="str">
            <v>科学研究費補助金</v>
          </cell>
          <cell r="J301">
            <v>8160006</v>
          </cell>
          <cell r="K301" t="str">
            <v>大堀　陽子</v>
          </cell>
          <cell r="L301">
            <v>10320000</v>
          </cell>
          <cell r="M301" t="str">
            <v>研究推進課（22-）</v>
          </cell>
          <cell r="N301">
            <v>650000000</v>
          </cell>
          <cell r="O301" t="str">
            <v>（支出）科学研究費補助金</v>
          </cell>
          <cell r="P301">
            <v>1</v>
          </cell>
          <cell r="Q301" t="str">
            <v>直接経費</v>
          </cell>
          <cell r="R301">
            <v>3</v>
          </cell>
          <cell r="S301" t="str">
            <v>科研費</v>
          </cell>
          <cell r="T301">
            <v>1</v>
          </cell>
          <cell r="U301" t="str">
            <v>繰越有</v>
          </cell>
          <cell r="V301" t="str">
            <v>H23. 4. 1</v>
          </cell>
          <cell r="W301" t="str">
            <v>H24. 3.31</v>
          </cell>
          <cell r="X301">
            <v>1090572</v>
          </cell>
          <cell r="Y301" t="str">
            <v>田村　智彦</v>
          </cell>
          <cell r="Z301">
            <v>10950000</v>
          </cell>
          <cell r="AA301" t="str">
            <v>研）学術院（福浦）</v>
          </cell>
          <cell r="AB301" t="str">
            <v>医学部</v>
          </cell>
          <cell r="AC301" t="str">
            <v>教授</v>
          </cell>
          <cell r="AH301">
            <v>1</v>
          </cell>
          <cell r="AI301" t="str">
            <v>開始</v>
          </cell>
          <cell r="AK301" t="str">
            <v>基盤研究(B)</v>
          </cell>
          <cell r="AL301" t="str">
            <v>H23. 4</v>
          </cell>
          <cell r="AM301" t="str">
            <v>H23. 9</v>
          </cell>
        </row>
        <row r="302">
          <cell r="A302">
            <v>1121390246</v>
          </cell>
          <cell r="B302" t="str">
            <v>（科研）自律神経による心機能制御の分子メカニズム</v>
          </cell>
          <cell r="C302">
            <v>10952114</v>
          </cell>
          <cell r="D302" t="str">
            <v>研）石川　義弘（19-）</v>
          </cell>
          <cell r="E302" t="str">
            <v>H19. 4. 1</v>
          </cell>
          <cell r="G302" t="str">
            <v>H23年度</v>
          </cell>
          <cell r="H302" t="str">
            <v>（科研）自律神経による心機能制御の分子メ</v>
          </cell>
          <cell r="I302" t="str">
            <v>科学研究費補助金</v>
          </cell>
          <cell r="J302">
            <v>8160006</v>
          </cell>
          <cell r="K302" t="str">
            <v>大堀　陽子</v>
          </cell>
          <cell r="L302">
            <v>10320000</v>
          </cell>
          <cell r="M302" t="str">
            <v>研究推進課（22-）</v>
          </cell>
          <cell r="N302">
            <v>650000000</v>
          </cell>
          <cell r="O302" t="str">
            <v>（支出）科学研究費補助金</v>
          </cell>
          <cell r="P302">
            <v>1</v>
          </cell>
          <cell r="Q302" t="str">
            <v>直接経費</v>
          </cell>
          <cell r="R302">
            <v>3</v>
          </cell>
          <cell r="S302" t="str">
            <v>科研費</v>
          </cell>
          <cell r="T302">
            <v>1</v>
          </cell>
          <cell r="U302" t="str">
            <v>繰越有</v>
          </cell>
          <cell r="V302" t="str">
            <v>H23. 4. 1</v>
          </cell>
          <cell r="W302" t="str">
            <v>H24. 3.31</v>
          </cell>
          <cell r="X302">
            <v>980003</v>
          </cell>
          <cell r="Y302" t="str">
            <v>石川　義弘</v>
          </cell>
          <cell r="Z302">
            <v>10950000</v>
          </cell>
          <cell r="AA302" t="str">
            <v>研）学術院（福浦）</v>
          </cell>
          <cell r="AB302" t="str">
            <v>医学部</v>
          </cell>
          <cell r="AC302" t="str">
            <v>教授</v>
          </cell>
          <cell r="AH302">
            <v>1</v>
          </cell>
          <cell r="AI302" t="str">
            <v>開始</v>
          </cell>
          <cell r="AK302" t="str">
            <v>基盤研究（Ｂ）</v>
          </cell>
          <cell r="AL302" t="str">
            <v>H23. 4</v>
          </cell>
          <cell r="AM302" t="str">
            <v>H23. 9</v>
          </cell>
        </row>
        <row r="303">
          <cell r="A303">
            <v>1121390246</v>
          </cell>
          <cell r="B303" t="str">
            <v>（科研）自律神経による心機能制御の分子メカニズム</v>
          </cell>
          <cell r="C303">
            <v>10952186</v>
          </cell>
          <cell r="D303" t="str">
            <v>研）佐藤　元彦(19-)</v>
          </cell>
          <cell r="E303" t="str">
            <v>H19. 4. 1</v>
          </cell>
          <cell r="G303" t="str">
            <v>H23年度</v>
          </cell>
          <cell r="H303" t="str">
            <v>（科研）自律神経による心機能制御の分子メ</v>
          </cell>
          <cell r="I303" t="str">
            <v>科学研究費補助金</v>
          </cell>
          <cell r="J303">
            <v>8160006</v>
          </cell>
          <cell r="K303" t="str">
            <v>大堀　陽子</v>
          </cell>
          <cell r="L303">
            <v>10320000</v>
          </cell>
          <cell r="M303" t="str">
            <v>研究推進課（22-）</v>
          </cell>
          <cell r="N303">
            <v>650000000</v>
          </cell>
          <cell r="O303" t="str">
            <v>（支出）科学研究費補助金</v>
          </cell>
          <cell r="P303">
            <v>1</v>
          </cell>
          <cell r="Q303" t="str">
            <v>直接経費</v>
          </cell>
          <cell r="R303">
            <v>3</v>
          </cell>
          <cell r="S303" t="str">
            <v>科研費</v>
          </cell>
          <cell r="T303">
            <v>1</v>
          </cell>
          <cell r="U303" t="str">
            <v>繰越有</v>
          </cell>
          <cell r="V303" t="str">
            <v>H23. 4. 1</v>
          </cell>
          <cell r="W303" t="str">
            <v>H24. 3.31</v>
          </cell>
          <cell r="X303">
            <v>980003</v>
          </cell>
          <cell r="Y303" t="str">
            <v>石川　義弘</v>
          </cell>
          <cell r="Z303">
            <v>10950000</v>
          </cell>
          <cell r="AA303" t="str">
            <v>研）学術院（福浦）</v>
          </cell>
          <cell r="AB303" t="str">
            <v>医学部</v>
          </cell>
          <cell r="AC303" t="str">
            <v>教授</v>
          </cell>
          <cell r="AH303">
            <v>1</v>
          </cell>
          <cell r="AI303" t="str">
            <v>開始</v>
          </cell>
          <cell r="AK303" t="str">
            <v>基盤研究（Ｂ）</v>
          </cell>
          <cell r="AL303" t="str">
            <v>H23. 4</v>
          </cell>
          <cell r="AM303" t="str">
            <v>H23. 9</v>
          </cell>
        </row>
        <row r="304">
          <cell r="A304">
            <v>1121390282</v>
          </cell>
          <cell r="B304" t="str">
            <v>（科研）グルコキナーゼ依存性・非依存性の膵β細胞量調節機構の解明</v>
          </cell>
          <cell r="C304">
            <v>10952218</v>
          </cell>
          <cell r="D304" t="str">
            <v>研）寺内　康夫(19-)</v>
          </cell>
          <cell r="E304" t="str">
            <v>H19. 4. 1</v>
          </cell>
          <cell r="G304" t="str">
            <v>H23年度</v>
          </cell>
          <cell r="H304" t="str">
            <v>（科研）グルコキナーゼ依存性・非依存性の</v>
          </cell>
          <cell r="I304" t="str">
            <v>科学研究費補助金</v>
          </cell>
          <cell r="J304">
            <v>8160006</v>
          </cell>
          <cell r="K304" t="str">
            <v>大堀　陽子</v>
          </cell>
          <cell r="L304">
            <v>10320000</v>
          </cell>
          <cell r="M304" t="str">
            <v>研究推進課（22-）</v>
          </cell>
          <cell r="N304">
            <v>650000000</v>
          </cell>
          <cell r="O304" t="str">
            <v>（支出）科学研究費補助金</v>
          </cell>
          <cell r="P304">
            <v>1</v>
          </cell>
          <cell r="Q304" t="str">
            <v>直接経費</v>
          </cell>
          <cell r="R304">
            <v>3</v>
          </cell>
          <cell r="S304" t="str">
            <v>科研費</v>
          </cell>
          <cell r="T304">
            <v>1</v>
          </cell>
          <cell r="U304" t="str">
            <v>繰越有</v>
          </cell>
          <cell r="V304" t="str">
            <v>H23. 4. 1</v>
          </cell>
          <cell r="W304" t="str">
            <v>H24. 3.31</v>
          </cell>
          <cell r="X304">
            <v>1050001</v>
          </cell>
          <cell r="Y304" t="str">
            <v>寺内　康夫</v>
          </cell>
          <cell r="Z304">
            <v>10950000</v>
          </cell>
          <cell r="AA304" t="str">
            <v>研）学術院（福浦）</v>
          </cell>
          <cell r="AB304" t="str">
            <v>医学部</v>
          </cell>
          <cell r="AC304" t="str">
            <v>教授</v>
          </cell>
          <cell r="AH304">
            <v>1</v>
          </cell>
          <cell r="AI304" t="str">
            <v>開始</v>
          </cell>
          <cell r="AK304" t="str">
            <v>基盤研究(B)</v>
          </cell>
          <cell r="AL304" t="str">
            <v>H23. 4</v>
          </cell>
          <cell r="AM304" t="str">
            <v>H23. 9</v>
          </cell>
        </row>
        <row r="305">
          <cell r="A305">
            <v>1121390282</v>
          </cell>
          <cell r="B305" t="str">
            <v>（科研）グルコキナーゼ依存性・非依存性の膵β細胞量調節機構の解明</v>
          </cell>
          <cell r="C305">
            <v>10952408</v>
          </cell>
          <cell r="D305" t="str">
            <v>研）青木　一孝（23-）</v>
          </cell>
          <cell r="E305" t="str">
            <v>H23. 4. 1</v>
          </cell>
          <cell r="G305" t="str">
            <v>H23年度</v>
          </cell>
          <cell r="H305" t="str">
            <v>（科研）グルコキナーゼ依存性・非依存性の</v>
          </cell>
          <cell r="I305" t="str">
            <v>科学研究費補助金</v>
          </cell>
          <cell r="J305">
            <v>8160006</v>
          </cell>
          <cell r="K305" t="str">
            <v>大堀　陽子</v>
          </cell>
          <cell r="L305">
            <v>10320000</v>
          </cell>
          <cell r="M305" t="str">
            <v>研究推進課（22-）</v>
          </cell>
          <cell r="N305">
            <v>650000000</v>
          </cell>
          <cell r="O305" t="str">
            <v>（支出）科学研究費補助金</v>
          </cell>
          <cell r="P305">
            <v>1</v>
          </cell>
          <cell r="Q305" t="str">
            <v>直接経費</v>
          </cell>
          <cell r="R305">
            <v>3</v>
          </cell>
          <cell r="S305" t="str">
            <v>科研費</v>
          </cell>
          <cell r="T305">
            <v>1</v>
          </cell>
          <cell r="U305" t="str">
            <v>繰越有</v>
          </cell>
          <cell r="V305" t="str">
            <v>H23. 4. 1</v>
          </cell>
          <cell r="W305" t="str">
            <v>H24. 3.31</v>
          </cell>
          <cell r="X305">
            <v>1050001</v>
          </cell>
          <cell r="Y305" t="str">
            <v>寺内　康夫</v>
          </cell>
          <cell r="Z305">
            <v>10950000</v>
          </cell>
          <cell r="AA305" t="str">
            <v>研）学術院（福浦）</v>
          </cell>
          <cell r="AB305" t="str">
            <v>医学部</v>
          </cell>
          <cell r="AC305" t="str">
            <v>教授</v>
          </cell>
          <cell r="AH305">
            <v>1</v>
          </cell>
          <cell r="AI305" t="str">
            <v>開始</v>
          </cell>
          <cell r="AK305" t="str">
            <v>基盤研究(B)</v>
          </cell>
          <cell r="AL305" t="str">
            <v>H23. 4</v>
          </cell>
          <cell r="AM305" t="str">
            <v>H23. 9</v>
          </cell>
        </row>
        <row r="306">
          <cell r="A306">
            <v>1121390282</v>
          </cell>
          <cell r="B306" t="str">
            <v>（科研）グルコキナーゼ依存性・非依存性の膵β細胞量調節機構の解明</v>
          </cell>
          <cell r="C306">
            <v>11001008</v>
          </cell>
          <cell r="D306" t="str">
            <v>病附）木村　真理</v>
          </cell>
          <cell r="E306" t="str">
            <v>H16. 4. 1</v>
          </cell>
          <cell r="G306" t="str">
            <v>H23年度</v>
          </cell>
          <cell r="H306" t="str">
            <v>（科研）グルコキナーゼ依存性・非依存性の</v>
          </cell>
          <cell r="I306" t="str">
            <v>科学研究費補助金</v>
          </cell>
          <cell r="J306">
            <v>8160006</v>
          </cell>
          <cell r="K306" t="str">
            <v>大堀　陽子</v>
          </cell>
          <cell r="L306">
            <v>10320000</v>
          </cell>
          <cell r="M306" t="str">
            <v>研究推進課（22-）</v>
          </cell>
          <cell r="N306">
            <v>650000000</v>
          </cell>
          <cell r="O306" t="str">
            <v>（支出）科学研究費補助金</v>
          </cell>
          <cell r="P306">
            <v>1</v>
          </cell>
          <cell r="Q306" t="str">
            <v>直接経費</v>
          </cell>
          <cell r="R306">
            <v>3</v>
          </cell>
          <cell r="S306" t="str">
            <v>科研費</v>
          </cell>
          <cell r="T306">
            <v>1</v>
          </cell>
          <cell r="U306" t="str">
            <v>繰越有</v>
          </cell>
          <cell r="V306" t="str">
            <v>H23. 4. 1</v>
          </cell>
          <cell r="W306" t="str">
            <v>H24. 3.31</v>
          </cell>
          <cell r="X306">
            <v>1050001</v>
          </cell>
          <cell r="Y306" t="str">
            <v>寺内　康夫</v>
          </cell>
          <cell r="Z306">
            <v>10950000</v>
          </cell>
          <cell r="AA306" t="str">
            <v>研）学術院（福浦）</v>
          </cell>
          <cell r="AB306" t="str">
            <v>医学部</v>
          </cell>
          <cell r="AC306" t="str">
            <v>教授</v>
          </cell>
          <cell r="AH306">
            <v>1</v>
          </cell>
          <cell r="AI306" t="str">
            <v>開始</v>
          </cell>
          <cell r="AK306" t="str">
            <v>基盤研究(B)</v>
          </cell>
          <cell r="AL306" t="str">
            <v>H23. 4</v>
          </cell>
          <cell r="AM306" t="str">
            <v>H23. 9</v>
          </cell>
        </row>
        <row r="307">
          <cell r="A307">
            <v>1121390413</v>
          </cell>
          <cell r="B307" t="str">
            <v>（科研）脳虚血後神経再生過程の機構解明と修飾療法</v>
          </cell>
          <cell r="C307">
            <v>10952300</v>
          </cell>
          <cell r="D307" t="str">
            <v>研）川原　信隆（20-）</v>
          </cell>
          <cell r="E307" t="str">
            <v>H20. 4. 1</v>
          </cell>
          <cell r="G307" t="str">
            <v>H23年度</v>
          </cell>
          <cell r="H307" t="str">
            <v>（科研）脳虚血後神経再生過程の機構解明と</v>
          </cell>
          <cell r="I307" t="str">
            <v>科学研究費補助金</v>
          </cell>
          <cell r="J307">
            <v>8160006</v>
          </cell>
          <cell r="K307" t="str">
            <v>大堀　陽子</v>
          </cell>
          <cell r="L307">
            <v>10320000</v>
          </cell>
          <cell r="M307" t="str">
            <v>研究推進課（22-）</v>
          </cell>
          <cell r="N307">
            <v>650000000</v>
          </cell>
          <cell r="O307" t="str">
            <v>（支出）科学研究費補助金</v>
          </cell>
          <cell r="P307">
            <v>1</v>
          </cell>
          <cell r="Q307" t="str">
            <v>直接経費</v>
          </cell>
          <cell r="R307">
            <v>3</v>
          </cell>
          <cell r="S307" t="str">
            <v>科研費</v>
          </cell>
          <cell r="T307">
            <v>1</v>
          </cell>
          <cell r="U307" t="str">
            <v>繰越有</v>
          </cell>
          <cell r="V307" t="str">
            <v>H23. 4. 1</v>
          </cell>
          <cell r="W307" t="str">
            <v>H24. 3.31</v>
          </cell>
          <cell r="X307">
            <v>1080565</v>
          </cell>
          <cell r="Y307" t="str">
            <v>川原　信隆</v>
          </cell>
          <cell r="Z307">
            <v>10950000</v>
          </cell>
          <cell r="AA307" t="str">
            <v>研）学術院（福浦）</v>
          </cell>
          <cell r="AB307" t="str">
            <v>医学部</v>
          </cell>
          <cell r="AC307" t="str">
            <v>教授</v>
          </cell>
          <cell r="AH307">
            <v>1</v>
          </cell>
          <cell r="AI307" t="str">
            <v>開始</v>
          </cell>
          <cell r="AK307" t="str">
            <v>基盤研究(Ｂ)</v>
          </cell>
          <cell r="AL307" t="str">
            <v>H23. 4</v>
          </cell>
          <cell r="AM307" t="str">
            <v>H23. 9</v>
          </cell>
        </row>
        <row r="308">
          <cell r="A308">
            <v>1121390443</v>
          </cell>
          <cell r="B308" t="str">
            <v>（科研）前立腺がん再燃を方向づける細胞極性制御分子のプロテオミクス解析と診断治療への応用</v>
          </cell>
          <cell r="C308">
            <v>10952166</v>
          </cell>
          <cell r="D308" t="str">
            <v>研）窪田　吉信（19-）</v>
          </cell>
          <cell r="E308" t="str">
            <v>H19. 4. 1</v>
          </cell>
          <cell r="G308" t="str">
            <v>H23年度</v>
          </cell>
          <cell r="H308" t="str">
            <v>（科研）前立腺がん再燃を方向づける細胞極</v>
          </cell>
          <cell r="I308" t="str">
            <v>科学研究費補助金</v>
          </cell>
          <cell r="J308">
            <v>8160006</v>
          </cell>
          <cell r="K308" t="str">
            <v>大堀　陽子</v>
          </cell>
          <cell r="L308">
            <v>10320000</v>
          </cell>
          <cell r="M308" t="str">
            <v>研究推進課（22-）</v>
          </cell>
          <cell r="N308">
            <v>650000000</v>
          </cell>
          <cell r="O308" t="str">
            <v>（支出）科学研究費補助金</v>
          </cell>
          <cell r="P308">
            <v>1</v>
          </cell>
          <cell r="Q308" t="str">
            <v>直接経費</v>
          </cell>
          <cell r="R308">
            <v>3</v>
          </cell>
          <cell r="S308" t="str">
            <v>科研費</v>
          </cell>
          <cell r="T308">
            <v>1</v>
          </cell>
          <cell r="U308" t="str">
            <v>繰越有</v>
          </cell>
          <cell r="V308" t="str">
            <v>H23. 4. 1</v>
          </cell>
          <cell r="W308" t="str">
            <v>H24. 3.31</v>
          </cell>
          <cell r="X308">
            <v>801221</v>
          </cell>
          <cell r="Y308" t="str">
            <v>窪田　吉信</v>
          </cell>
          <cell r="Z308">
            <v>10950000</v>
          </cell>
          <cell r="AA308" t="str">
            <v>研）学術院（福浦）</v>
          </cell>
          <cell r="AB308" t="str">
            <v>医学部</v>
          </cell>
          <cell r="AC308" t="str">
            <v>教授</v>
          </cell>
          <cell r="AH308">
            <v>1</v>
          </cell>
          <cell r="AI308" t="str">
            <v>開始</v>
          </cell>
          <cell r="AK308" t="str">
            <v>基盤研究(Ｂ)</v>
          </cell>
          <cell r="AL308" t="str">
            <v>H23. 4</v>
          </cell>
          <cell r="AM308" t="str">
            <v>H23. 9</v>
          </cell>
        </row>
        <row r="309">
          <cell r="A309">
            <v>1121390443</v>
          </cell>
          <cell r="B309" t="str">
            <v>（科研）前立腺がん再燃を方向づける細胞極性制御分子のプロテオミクス解析と診断治療への応用</v>
          </cell>
          <cell r="C309">
            <v>10952228</v>
          </cell>
          <cell r="D309" t="str">
            <v>研）長嶋　洋治(19-)</v>
          </cell>
          <cell r="E309" t="str">
            <v>H19. 4. 1</v>
          </cell>
          <cell r="G309" t="str">
            <v>H23年度</v>
          </cell>
          <cell r="H309" t="str">
            <v>（科研）前立腺がん再燃を方向づける細胞極</v>
          </cell>
          <cell r="I309" t="str">
            <v>科学研究費補助金</v>
          </cell>
          <cell r="J309">
            <v>8160006</v>
          </cell>
          <cell r="K309" t="str">
            <v>大堀　陽子</v>
          </cell>
          <cell r="L309">
            <v>10320000</v>
          </cell>
          <cell r="M309" t="str">
            <v>研究推進課（22-）</v>
          </cell>
          <cell r="N309">
            <v>650000000</v>
          </cell>
          <cell r="O309" t="str">
            <v>（支出）科学研究費補助金</v>
          </cell>
          <cell r="P309">
            <v>1</v>
          </cell>
          <cell r="Q309" t="str">
            <v>直接経費</v>
          </cell>
          <cell r="R309">
            <v>3</v>
          </cell>
          <cell r="S309" t="str">
            <v>科研費</v>
          </cell>
          <cell r="T309">
            <v>1</v>
          </cell>
          <cell r="U309" t="str">
            <v>繰越有</v>
          </cell>
          <cell r="V309" t="str">
            <v>H23. 4. 1</v>
          </cell>
          <cell r="W309" t="str">
            <v>H24. 3.31</v>
          </cell>
          <cell r="X309">
            <v>801221</v>
          </cell>
          <cell r="Y309" t="str">
            <v>窪田　吉信</v>
          </cell>
          <cell r="Z309">
            <v>10950000</v>
          </cell>
          <cell r="AA309" t="str">
            <v>研）学術院（福浦）</v>
          </cell>
          <cell r="AB309" t="str">
            <v>医学部</v>
          </cell>
          <cell r="AC309" t="str">
            <v>教授</v>
          </cell>
          <cell r="AH309">
            <v>1</v>
          </cell>
          <cell r="AI309" t="str">
            <v>開始</v>
          </cell>
          <cell r="AK309" t="str">
            <v>基盤研究(Ｂ)</v>
          </cell>
          <cell r="AL309" t="str">
            <v>H23. 4</v>
          </cell>
          <cell r="AM309" t="str">
            <v>H23. 9</v>
          </cell>
        </row>
        <row r="310">
          <cell r="A310">
            <v>1121390443</v>
          </cell>
          <cell r="B310" t="str">
            <v>（科研）前立腺がん再燃を方向づける細胞極性制御分子のプロテオミクス解析と診断治療への応用</v>
          </cell>
          <cell r="C310">
            <v>11001089</v>
          </cell>
          <cell r="D310" t="str">
            <v>病附）上村　博司</v>
          </cell>
          <cell r="E310" t="str">
            <v>H16. 4. 1</v>
          </cell>
          <cell r="G310" t="str">
            <v>H23年度</v>
          </cell>
          <cell r="H310" t="str">
            <v>（科研）前立腺がん再燃を方向づける細胞極</v>
          </cell>
          <cell r="I310" t="str">
            <v>科学研究費補助金</v>
          </cell>
          <cell r="J310">
            <v>8160006</v>
          </cell>
          <cell r="K310" t="str">
            <v>大堀　陽子</v>
          </cell>
          <cell r="L310">
            <v>10320000</v>
          </cell>
          <cell r="M310" t="str">
            <v>研究推進課（22-）</v>
          </cell>
          <cell r="N310">
            <v>650000000</v>
          </cell>
          <cell r="O310" t="str">
            <v>（支出）科学研究費補助金</v>
          </cell>
          <cell r="P310">
            <v>1</v>
          </cell>
          <cell r="Q310" t="str">
            <v>直接経費</v>
          </cell>
          <cell r="R310">
            <v>3</v>
          </cell>
          <cell r="S310" t="str">
            <v>科研費</v>
          </cell>
          <cell r="T310">
            <v>1</v>
          </cell>
          <cell r="U310" t="str">
            <v>繰越有</v>
          </cell>
          <cell r="V310" t="str">
            <v>H23. 4. 1</v>
          </cell>
          <cell r="W310" t="str">
            <v>H24. 3.31</v>
          </cell>
          <cell r="X310">
            <v>801221</v>
          </cell>
          <cell r="Y310" t="str">
            <v>窪田　吉信</v>
          </cell>
          <cell r="Z310">
            <v>10950000</v>
          </cell>
          <cell r="AA310" t="str">
            <v>研）学術院（福浦）</v>
          </cell>
          <cell r="AB310" t="str">
            <v>医学部</v>
          </cell>
          <cell r="AC310" t="str">
            <v>教授</v>
          </cell>
          <cell r="AH310">
            <v>1</v>
          </cell>
          <cell r="AI310" t="str">
            <v>開始</v>
          </cell>
          <cell r="AK310" t="str">
            <v>基盤研究(Ｂ)</v>
          </cell>
          <cell r="AL310" t="str">
            <v>H23. 4</v>
          </cell>
          <cell r="AM310" t="str">
            <v>H23. 9</v>
          </cell>
        </row>
        <row r="311">
          <cell r="A311">
            <v>1121390542</v>
          </cell>
          <cell r="B311" t="str">
            <v>（科研）医工連携に基づく流体解析を用いた超選択的動注法における抗癌剤至適投与量の検討</v>
          </cell>
          <cell r="C311">
            <v>10952219</v>
          </cell>
          <cell r="D311" t="str">
            <v>研）藤内　祝(19-)</v>
          </cell>
          <cell r="E311" t="str">
            <v>H19. 4. 1</v>
          </cell>
          <cell r="G311" t="str">
            <v>H23年度</v>
          </cell>
          <cell r="H311" t="str">
            <v>（科研）医工連携に基づく流体解析を用いた</v>
          </cell>
          <cell r="I311" t="str">
            <v>科学研究費補助金</v>
          </cell>
          <cell r="J311">
            <v>8160006</v>
          </cell>
          <cell r="K311" t="str">
            <v>大堀　陽子</v>
          </cell>
          <cell r="L311">
            <v>10320000</v>
          </cell>
          <cell r="M311" t="str">
            <v>研究推進課（22-）</v>
          </cell>
          <cell r="N311">
            <v>650000000</v>
          </cell>
          <cell r="O311" t="str">
            <v>（支出）科学研究費補助金</v>
          </cell>
          <cell r="P311">
            <v>1</v>
          </cell>
          <cell r="Q311" t="str">
            <v>直接経費</v>
          </cell>
          <cell r="R311">
            <v>3</v>
          </cell>
          <cell r="S311" t="str">
            <v>科研費</v>
          </cell>
          <cell r="T311">
            <v>1</v>
          </cell>
          <cell r="U311" t="str">
            <v>繰越有</v>
          </cell>
          <cell r="V311" t="str">
            <v>H23. 4. 1</v>
          </cell>
          <cell r="W311" t="str">
            <v>H24. 3.31</v>
          </cell>
          <cell r="X311">
            <v>1060507</v>
          </cell>
          <cell r="Y311" t="str">
            <v>藤内　祝</v>
          </cell>
          <cell r="Z311">
            <v>10950000</v>
          </cell>
          <cell r="AA311" t="str">
            <v>研）学術院（福浦）</v>
          </cell>
          <cell r="AB311" t="str">
            <v>医学部</v>
          </cell>
          <cell r="AC311" t="str">
            <v>教授</v>
          </cell>
          <cell r="AH311">
            <v>1</v>
          </cell>
          <cell r="AI311" t="str">
            <v>開始</v>
          </cell>
          <cell r="AK311" t="str">
            <v>基盤研究(Ｂ)</v>
          </cell>
          <cell r="AL311" t="str">
            <v>H23. 4</v>
          </cell>
          <cell r="AM311" t="str">
            <v>H23. 9</v>
          </cell>
        </row>
        <row r="312">
          <cell r="A312">
            <v>1121390542</v>
          </cell>
          <cell r="B312" t="str">
            <v>（科研）医工連携に基づく流体解析を用いた超選択的動注法における抗癌剤至適投与量の検討</v>
          </cell>
          <cell r="C312">
            <v>10952359</v>
          </cell>
          <cell r="D312" t="str">
            <v>研）光藤　健司（21-）</v>
          </cell>
          <cell r="E312" t="str">
            <v>H21. 4. 1</v>
          </cell>
          <cell r="G312" t="str">
            <v>H23年度</v>
          </cell>
          <cell r="H312" t="str">
            <v>（科研）医工連携に基づく流体解析を用いた</v>
          </cell>
          <cell r="I312" t="str">
            <v>科学研究費補助金</v>
          </cell>
          <cell r="J312">
            <v>8160006</v>
          </cell>
          <cell r="K312" t="str">
            <v>大堀　陽子</v>
          </cell>
          <cell r="L312">
            <v>10320000</v>
          </cell>
          <cell r="M312" t="str">
            <v>研究推進課（22-）</v>
          </cell>
          <cell r="N312">
            <v>650000000</v>
          </cell>
          <cell r="O312" t="str">
            <v>（支出）科学研究費補助金</v>
          </cell>
          <cell r="P312">
            <v>1</v>
          </cell>
          <cell r="Q312" t="str">
            <v>直接経費</v>
          </cell>
          <cell r="R312">
            <v>3</v>
          </cell>
          <cell r="S312" t="str">
            <v>科研費</v>
          </cell>
          <cell r="T312">
            <v>1</v>
          </cell>
          <cell r="U312" t="str">
            <v>繰越有</v>
          </cell>
          <cell r="V312" t="str">
            <v>H23. 4. 1</v>
          </cell>
          <cell r="W312" t="str">
            <v>H24. 3.31</v>
          </cell>
          <cell r="X312">
            <v>1060507</v>
          </cell>
          <cell r="Y312" t="str">
            <v>藤内　祝</v>
          </cell>
          <cell r="Z312">
            <v>10950000</v>
          </cell>
          <cell r="AA312" t="str">
            <v>研）学術院（福浦）</v>
          </cell>
          <cell r="AB312" t="str">
            <v>医学部</v>
          </cell>
          <cell r="AC312" t="str">
            <v>教授</v>
          </cell>
          <cell r="AH312">
            <v>1</v>
          </cell>
          <cell r="AI312" t="str">
            <v>開始</v>
          </cell>
          <cell r="AK312" t="str">
            <v>基盤研究(Ｂ)</v>
          </cell>
          <cell r="AL312" t="str">
            <v>H23. 4</v>
          </cell>
          <cell r="AM312" t="str">
            <v>H23. 9</v>
          </cell>
        </row>
        <row r="313">
          <cell r="A313">
            <v>1121390542</v>
          </cell>
          <cell r="B313" t="str">
            <v>（科研）医工連携に基づく流体解析を用いた超選択的動注法における抗癌剤至適投与量の検討</v>
          </cell>
          <cell r="C313">
            <v>11001244</v>
          </cell>
          <cell r="D313" t="str">
            <v>病附）岩井　俊憲（22-）</v>
          </cell>
          <cell r="E313" t="str">
            <v>H22. 4. 1</v>
          </cell>
          <cell r="G313" t="str">
            <v>H23年度</v>
          </cell>
          <cell r="H313" t="str">
            <v>（科研）医工連携に基づく流体解析を用いた</v>
          </cell>
          <cell r="I313" t="str">
            <v>科学研究費補助金</v>
          </cell>
          <cell r="J313">
            <v>8160006</v>
          </cell>
          <cell r="K313" t="str">
            <v>大堀　陽子</v>
          </cell>
          <cell r="L313">
            <v>10320000</v>
          </cell>
          <cell r="M313" t="str">
            <v>研究推進課（22-）</v>
          </cell>
          <cell r="N313">
            <v>650000000</v>
          </cell>
          <cell r="O313" t="str">
            <v>（支出）科学研究費補助金</v>
          </cell>
          <cell r="P313">
            <v>1</v>
          </cell>
          <cell r="Q313" t="str">
            <v>直接経費</v>
          </cell>
          <cell r="R313">
            <v>3</v>
          </cell>
          <cell r="S313" t="str">
            <v>科研費</v>
          </cell>
          <cell r="T313">
            <v>1</v>
          </cell>
          <cell r="U313" t="str">
            <v>繰越有</v>
          </cell>
          <cell r="V313" t="str">
            <v>H23. 4. 1</v>
          </cell>
          <cell r="W313" t="str">
            <v>H24. 3.31</v>
          </cell>
          <cell r="X313">
            <v>1060507</v>
          </cell>
          <cell r="Y313" t="str">
            <v>藤内　祝</v>
          </cell>
          <cell r="Z313">
            <v>10950000</v>
          </cell>
          <cell r="AA313" t="str">
            <v>研）学術院（福浦）</v>
          </cell>
          <cell r="AB313" t="str">
            <v>医学部</v>
          </cell>
          <cell r="AC313" t="str">
            <v>教授</v>
          </cell>
          <cell r="AH313">
            <v>1</v>
          </cell>
          <cell r="AI313" t="str">
            <v>開始</v>
          </cell>
          <cell r="AK313" t="str">
            <v>基盤研究(Ｂ)</v>
          </cell>
          <cell r="AL313" t="str">
            <v>H23. 4</v>
          </cell>
          <cell r="AM313" t="str">
            <v>H23. 9</v>
          </cell>
        </row>
        <row r="314">
          <cell r="A314">
            <v>1121390600</v>
          </cell>
          <cell r="B314" t="str">
            <v>（科研）地域特性に応じた一人暮らし高齢者の自立支援プログラムの標準化と評価法の確立</v>
          </cell>
          <cell r="C314">
            <v>10953019</v>
          </cell>
          <cell r="D314" t="str">
            <v>研）田髙　悦子(19-)</v>
          </cell>
          <cell r="E314" t="str">
            <v>H19. 4. 1</v>
          </cell>
          <cell r="G314" t="str">
            <v>H23年度</v>
          </cell>
          <cell r="H314" t="str">
            <v>（科研）地域特性に応じた一人暮らし高齢者</v>
          </cell>
          <cell r="I314" t="str">
            <v>科学研究費補助金</v>
          </cell>
          <cell r="J314">
            <v>8160006</v>
          </cell>
          <cell r="K314" t="str">
            <v>大堀　陽子</v>
          </cell>
          <cell r="L314">
            <v>10320000</v>
          </cell>
          <cell r="M314" t="str">
            <v>研究推進課（22-）</v>
          </cell>
          <cell r="N314">
            <v>650000000</v>
          </cell>
          <cell r="O314" t="str">
            <v>（支出）科学研究費補助金</v>
          </cell>
          <cell r="P314">
            <v>1</v>
          </cell>
          <cell r="Q314" t="str">
            <v>直接経費</v>
          </cell>
          <cell r="R314">
            <v>3</v>
          </cell>
          <cell r="S314" t="str">
            <v>科研費</v>
          </cell>
          <cell r="T314">
            <v>1</v>
          </cell>
          <cell r="U314" t="str">
            <v>繰越有</v>
          </cell>
          <cell r="V314" t="str">
            <v>H23. 4. 1</v>
          </cell>
          <cell r="W314" t="str">
            <v>H24. 3.31</v>
          </cell>
          <cell r="X314">
            <v>1070521</v>
          </cell>
          <cell r="Y314" t="str">
            <v>田高　悦子</v>
          </cell>
          <cell r="Z314">
            <v>10950000</v>
          </cell>
          <cell r="AA314" t="str">
            <v>研）学術院（福浦）</v>
          </cell>
          <cell r="AB314" t="str">
            <v>医学部</v>
          </cell>
          <cell r="AC314" t="str">
            <v>教授</v>
          </cell>
          <cell r="AH314">
            <v>1</v>
          </cell>
          <cell r="AI314" t="str">
            <v>開始</v>
          </cell>
          <cell r="AK314" t="str">
            <v>基盤研究(Ｂ)</v>
          </cell>
          <cell r="AL314" t="str">
            <v>H23. 4</v>
          </cell>
          <cell r="AM314" t="str">
            <v>H23. 9</v>
          </cell>
        </row>
        <row r="315">
          <cell r="A315">
            <v>1121401008</v>
          </cell>
          <cell r="B315" t="str">
            <v>（科研）東アジア地域における環境協力モデル構築に関する研究</v>
          </cell>
          <cell r="C315">
            <v>10901253</v>
          </cell>
          <cell r="D315" t="str">
            <v>研）青　正澄（22-）</v>
          </cell>
          <cell r="E315" t="str">
            <v>H22. 4. 1</v>
          </cell>
          <cell r="G315" t="str">
            <v>H23年度</v>
          </cell>
          <cell r="H315" t="str">
            <v>（科研）東アジア地域における環境協力モデ</v>
          </cell>
          <cell r="I315" t="str">
            <v>科学研究費補助金</v>
          </cell>
          <cell r="J315">
            <v>8160006</v>
          </cell>
          <cell r="K315" t="str">
            <v>大堀　陽子</v>
          </cell>
          <cell r="L315">
            <v>10320000</v>
          </cell>
          <cell r="M315" t="str">
            <v>研究推進課（22-）</v>
          </cell>
          <cell r="N315">
            <v>650000000</v>
          </cell>
          <cell r="O315" t="str">
            <v>（支出）科学研究費補助金</v>
          </cell>
          <cell r="P315">
            <v>1</v>
          </cell>
          <cell r="Q315" t="str">
            <v>直接経費</v>
          </cell>
          <cell r="R315">
            <v>3</v>
          </cell>
          <cell r="S315" t="str">
            <v>科研費</v>
          </cell>
          <cell r="T315">
            <v>1</v>
          </cell>
          <cell r="U315" t="str">
            <v>繰越有</v>
          </cell>
          <cell r="V315" t="str">
            <v>H23. 4. 1</v>
          </cell>
          <cell r="W315" t="str">
            <v>H24. 3.31</v>
          </cell>
          <cell r="X315">
            <v>1100506</v>
          </cell>
          <cell r="Y315" t="str">
            <v>青　正澄</v>
          </cell>
          <cell r="Z315">
            <v>10900000</v>
          </cell>
          <cell r="AA315" t="str">
            <v>研）学術院</v>
          </cell>
          <cell r="AB315" t="str">
            <v>国際総合科学部（八景）</v>
          </cell>
          <cell r="AC315" t="str">
            <v>教授</v>
          </cell>
          <cell r="AH315">
            <v>1</v>
          </cell>
          <cell r="AI315" t="str">
            <v>開始</v>
          </cell>
          <cell r="AK315" t="str">
            <v>基盤研究(B)</v>
          </cell>
          <cell r="AL315" t="str">
            <v>H23. 4</v>
          </cell>
          <cell r="AM315" t="str">
            <v>H23. 9</v>
          </cell>
        </row>
        <row r="316">
          <cell r="A316">
            <v>1121500486</v>
          </cell>
          <cell r="B316" t="str">
            <v>（科研）救命救急治療時から急性期リハを開始した患者の回復期リハに関するシステム連携の効果</v>
          </cell>
          <cell r="C316">
            <v>11001068</v>
          </cell>
          <cell r="D316" t="str">
            <v>病附）菊地　尚久</v>
          </cell>
          <cell r="E316" t="str">
            <v>H16. 4. 1</v>
          </cell>
          <cell r="G316" t="str">
            <v>H23年度</v>
          </cell>
          <cell r="H316" t="str">
            <v>（科研）救命救急治療時から急性期リハを開</v>
          </cell>
          <cell r="I316" t="str">
            <v>科学研究費補助金</v>
          </cell>
          <cell r="J316">
            <v>8160006</v>
          </cell>
          <cell r="K316" t="str">
            <v>大堀　陽子</v>
          </cell>
          <cell r="L316">
            <v>10320000</v>
          </cell>
          <cell r="M316" t="str">
            <v>研究推進課（22-）</v>
          </cell>
          <cell r="N316">
            <v>650000000</v>
          </cell>
          <cell r="O316" t="str">
            <v>（支出）科学研究費補助金</v>
          </cell>
          <cell r="P316">
            <v>1</v>
          </cell>
          <cell r="Q316" t="str">
            <v>直接経費</v>
          </cell>
          <cell r="R316">
            <v>3</v>
          </cell>
          <cell r="S316" t="str">
            <v>科研費</v>
          </cell>
          <cell r="T316">
            <v>1</v>
          </cell>
          <cell r="U316" t="str">
            <v>繰越有</v>
          </cell>
          <cell r="V316" t="str">
            <v>H23. 4. 1</v>
          </cell>
          <cell r="W316" t="str">
            <v>H24. 3.31</v>
          </cell>
          <cell r="X316">
            <v>990063</v>
          </cell>
          <cell r="Y316" t="str">
            <v>菊地　尚久</v>
          </cell>
          <cell r="Z316">
            <v>11000000</v>
          </cell>
          <cell r="AA316" t="str">
            <v>病）学術院（病院）</v>
          </cell>
          <cell r="AB316" t="str">
            <v>附属病院</v>
          </cell>
          <cell r="AC316" t="str">
            <v>准教授</v>
          </cell>
          <cell r="AH316">
            <v>1</v>
          </cell>
          <cell r="AI316" t="str">
            <v>開始</v>
          </cell>
          <cell r="AK316" t="str">
            <v>基盤研究(C)</v>
          </cell>
          <cell r="AL316" t="str">
            <v>H23. 4</v>
          </cell>
          <cell r="AM316" t="str">
            <v>H23. 9</v>
          </cell>
        </row>
        <row r="317">
          <cell r="A317">
            <v>1121510192</v>
          </cell>
          <cell r="B317" t="str">
            <v>（科研）強震記録に基づく傾斜運動の推定</v>
          </cell>
          <cell r="C317">
            <v>10901137</v>
          </cell>
          <cell r="D317" t="str">
            <v>研）木下　繁夫</v>
          </cell>
          <cell r="E317" t="str">
            <v>H16. 4. 1</v>
          </cell>
          <cell r="G317" t="str">
            <v>H23年度</v>
          </cell>
          <cell r="H317" t="str">
            <v>（科研）強震記録に基づく傾斜運動の推定</v>
          </cell>
          <cell r="I317" t="str">
            <v>科学研究費補助金</v>
          </cell>
          <cell r="J317">
            <v>8160006</v>
          </cell>
          <cell r="K317" t="str">
            <v>大堀　陽子</v>
          </cell>
          <cell r="L317">
            <v>10320000</v>
          </cell>
          <cell r="M317" t="str">
            <v>研究推進課（22-）</v>
          </cell>
          <cell r="N317">
            <v>650000000</v>
          </cell>
          <cell r="O317" t="str">
            <v>（支出）科学研究費補助金</v>
          </cell>
          <cell r="P317">
            <v>1</v>
          </cell>
          <cell r="Q317" t="str">
            <v>直接経費</v>
          </cell>
          <cell r="R317">
            <v>3</v>
          </cell>
          <cell r="S317" t="str">
            <v>科研費</v>
          </cell>
          <cell r="T317">
            <v>1</v>
          </cell>
          <cell r="U317" t="str">
            <v>繰越有</v>
          </cell>
          <cell r="V317" t="str">
            <v>H23. 4. 1</v>
          </cell>
          <cell r="W317" t="str">
            <v>H24. 3.31</v>
          </cell>
          <cell r="X317">
            <v>1020162</v>
          </cell>
          <cell r="Y317" t="str">
            <v>木下　繁夫</v>
          </cell>
          <cell r="Z317">
            <v>10900000</v>
          </cell>
          <cell r="AA317" t="str">
            <v>研）学術院</v>
          </cell>
          <cell r="AB317" t="str">
            <v>国際総合科学部（八景）</v>
          </cell>
          <cell r="AC317" t="str">
            <v>教授</v>
          </cell>
          <cell r="AH317">
            <v>1</v>
          </cell>
          <cell r="AI317" t="str">
            <v>開始</v>
          </cell>
          <cell r="AK317" t="str">
            <v>基盤研究(C)</v>
          </cell>
          <cell r="AL317" t="str">
            <v>H23. 4</v>
          </cell>
          <cell r="AM317" t="str">
            <v>H23. 9</v>
          </cell>
        </row>
        <row r="318">
          <cell r="A318">
            <v>1121510228</v>
          </cell>
          <cell r="B318" t="str">
            <v>（科研）細胞極性を制御する多機能タンパク質複合体の構造と機能</v>
          </cell>
          <cell r="C318">
            <v>10901201</v>
          </cell>
          <cell r="D318" t="str">
            <v>研）川崎　博史</v>
          </cell>
          <cell r="E318" t="str">
            <v>H16. 4. 1</v>
          </cell>
          <cell r="G318" t="str">
            <v>H23年度</v>
          </cell>
          <cell r="H318" t="str">
            <v>（科研）細胞極性を制御する多機能タンパク</v>
          </cell>
          <cell r="I318" t="str">
            <v>科学研究費補助金</v>
          </cell>
          <cell r="J318">
            <v>8160006</v>
          </cell>
          <cell r="K318" t="str">
            <v>大堀　陽子</v>
          </cell>
          <cell r="L318">
            <v>10320000</v>
          </cell>
          <cell r="M318" t="str">
            <v>研究推進課（22-）</v>
          </cell>
          <cell r="N318">
            <v>650000000</v>
          </cell>
          <cell r="O318" t="str">
            <v>（支出）科学研究費補助金</v>
          </cell>
          <cell r="P318">
            <v>1</v>
          </cell>
          <cell r="Q318" t="str">
            <v>直接経費</v>
          </cell>
          <cell r="R318">
            <v>3</v>
          </cell>
          <cell r="S318" t="str">
            <v>科研費</v>
          </cell>
          <cell r="T318">
            <v>1</v>
          </cell>
          <cell r="U318" t="str">
            <v>繰越有</v>
          </cell>
          <cell r="V318" t="str">
            <v>H23. 4. 1</v>
          </cell>
          <cell r="W318" t="str">
            <v>H24. 3.31</v>
          </cell>
          <cell r="X318">
            <v>980138</v>
          </cell>
          <cell r="Y318" t="str">
            <v>川崎　博史</v>
          </cell>
          <cell r="Z318">
            <v>10900000</v>
          </cell>
          <cell r="AA318" t="str">
            <v>研）学術院</v>
          </cell>
          <cell r="AB318" t="str">
            <v>生命ナノシステム科学研究科</v>
          </cell>
          <cell r="AC318" t="str">
            <v>准教授</v>
          </cell>
          <cell r="AH318">
            <v>1</v>
          </cell>
          <cell r="AI318" t="str">
            <v>開始</v>
          </cell>
          <cell r="AK318" t="str">
            <v>基盤研究(C)</v>
          </cell>
          <cell r="AL318" t="str">
            <v>H23. 4</v>
          </cell>
          <cell r="AM318" t="str">
            <v>H23. 9</v>
          </cell>
        </row>
        <row r="319">
          <cell r="A319">
            <v>1121530126</v>
          </cell>
          <cell r="B319" t="str">
            <v>（科研）投票区レベルの投票行動に関する研究</v>
          </cell>
          <cell r="C319">
            <v>10901013</v>
          </cell>
          <cell r="D319" t="str">
            <v>研）和田　淳一郎</v>
          </cell>
          <cell r="E319" t="str">
            <v>H16. 4. 1</v>
          </cell>
          <cell r="G319" t="str">
            <v>H23年度</v>
          </cell>
          <cell r="H319" t="str">
            <v>（科研）投票区レベルの投票行動に関する研</v>
          </cell>
          <cell r="I319" t="str">
            <v>科学研究費補助金</v>
          </cell>
          <cell r="J319">
            <v>8160006</v>
          </cell>
          <cell r="K319" t="str">
            <v>大堀　陽子</v>
          </cell>
          <cell r="L319">
            <v>10320000</v>
          </cell>
          <cell r="M319" t="str">
            <v>研究推進課（22-）</v>
          </cell>
          <cell r="N319">
            <v>650000000</v>
          </cell>
          <cell r="O319" t="str">
            <v>（支出）科学研究費補助金</v>
          </cell>
          <cell r="P319">
            <v>1</v>
          </cell>
          <cell r="Q319" t="str">
            <v>直接経費</v>
          </cell>
          <cell r="R319">
            <v>3</v>
          </cell>
          <cell r="S319" t="str">
            <v>科研費</v>
          </cell>
          <cell r="T319">
            <v>1</v>
          </cell>
          <cell r="U319" t="str">
            <v>繰越有</v>
          </cell>
          <cell r="V319" t="str">
            <v>H23. 4. 1</v>
          </cell>
          <cell r="W319" t="str">
            <v>H24. 3.31</v>
          </cell>
          <cell r="X319">
            <v>920171</v>
          </cell>
          <cell r="Y319" t="str">
            <v>和田　淳一郎</v>
          </cell>
          <cell r="Z319">
            <v>10900000</v>
          </cell>
          <cell r="AA319" t="str">
            <v>研）学術院</v>
          </cell>
          <cell r="AB319" t="str">
            <v>国際総合科学部（八景）</v>
          </cell>
          <cell r="AC319" t="str">
            <v>教授</v>
          </cell>
          <cell r="AH319">
            <v>1</v>
          </cell>
          <cell r="AI319" t="str">
            <v>開始</v>
          </cell>
          <cell r="AK319" t="str">
            <v>基盤研究(C)</v>
          </cell>
          <cell r="AL319" t="str">
            <v>H23. 4</v>
          </cell>
          <cell r="AM319" t="str">
            <v>H23. 9</v>
          </cell>
        </row>
        <row r="320">
          <cell r="A320">
            <v>1121560691</v>
          </cell>
          <cell r="B320" t="str">
            <v>（科研）カーボンナノウォールの構造制御と応用研究</v>
          </cell>
          <cell r="C320">
            <v>10901105</v>
          </cell>
          <cell r="D320" t="str">
            <v>研）橘　勝</v>
          </cell>
          <cell r="E320" t="str">
            <v>H16. 4. 1</v>
          </cell>
          <cell r="G320" t="str">
            <v>H23年度</v>
          </cell>
          <cell r="H320" t="str">
            <v>（科研）カーボンナノウォールの構造制御と</v>
          </cell>
          <cell r="I320" t="str">
            <v>科学研究費補助金</v>
          </cell>
          <cell r="J320">
            <v>8160006</v>
          </cell>
          <cell r="K320" t="str">
            <v>大堀　陽子</v>
          </cell>
          <cell r="L320">
            <v>10320000</v>
          </cell>
          <cell r="M320" t="str">
            <v>研究推進課（22-）</v>
          </cell>
          <cell r="N320">
            <v>650000000</v>
          </cell>
          <cell r="O320" t="str">
            <v>（支出）科学研究費補助金</v>
          </cell>
          <cell r="P320">
            <v>1</v>
          </cell>
          <cell r="Q320" t="str">
            <v>直接経費</v>
          </cell>
          <cell r="R320">
            <v>3</v>
          </cell>
          <cell r="S320" t="str">
            <v>科研費</v>
          </cell>
          <cell r="T320">
            <v>1</v>
          </cell>
          <cell r="U320" t="str">
            <v>繰越有</v>
          </cell>
          <cell r="V320" t="str">
            <v>H23. 4. 1</v>
          </cell>
          <cell r="W320" t="str">
            <v>H24. 3.31</v>
          </cell>
          <cell r="X320">
            <v>910031</v>
          </cell>
          <cell r="Y320" t="str">
            <v>橘　勝</v>
          </cell>
          <cell r="Z320">
            <v>10900000</v>
          </cell>
          <cell r="AA320" t="str">
            <v>研）学術院</v>
          </cell>
          <cell r="AB320" t="str">
            <v>国際総合科学部（八景）</v>
          </cell>
          <cell r="AC320" t="str">
            <v>教授</v>
          </cell>
          <cell r="AH320">
            <v>1</v>
          </cell>
          <cell r="AI320" t="str">
            <v>開始</v>
          </cell>
          <cell r="AK320" t="str">
            <v>基盤研究(C)</v>
          </cell>
          <cell r="AL320" t="str">
            <v>H23. 4</v>
          </cell>
          <cell r="AM320" t="str">
            <v>H23. 9</v>
          </cell>
        </row>
        <row r="321">
          <cell r="A321">
            <v>1121570118</v>
          </cell>
          <cell r="B321" t="str">
            <v>（科研）個々のMMP活性を選択的に制御する高特異性インヒビターの開発</v>
          </cell>
          <cell r="C321">
            <v>10901191</v>
          </cell>
          <cell r="D321" t="str">
            <v>研）東　昌市</v>
          </cell>
          <cell r="E321" t="str">
            <v>H16. 4. 1</v>
          </cell>
          <cell r="G321" t="str">
            <v>H23年度</v>
          </cell>
          <cell r="H321" t="str">
            <v>（科研）個々のMMP活性を選択的に制御する</v>
          </cell>
          <cell r="I321" t="str">
            <v>科学研究費補助金</v>
          </cell>
          <cell r="J321">
            <v>8160006</v>
          </cell>
          <cell r="K321" t="str">
            <v>大堀　陽子</v>
          </cell>
          <cell r="L321">
            <v>10320000</v>
          </cell>
          <cell r="M321" t="str">
            <v>研究推進課（22-）</v>
          </cell>
          <cell r="N321">
            <v>650000000</v>
          </cell>
          <cell r="O321" t="str">
            <v>（支出）科学研究費補助金</v>
          </cell>
          <cell r="P321">
            <v>1</v>
          </cell>
          <cell r="Q321" t="str">
            <v>直接経費</v>
          </cell>
          <cell r="R321">
            <v>3</v>
          </cell>
          <cell r="S321" t="str">
            <v>科研費</v>
          </cell>
          <cell r="T321">
            <v>1</v>
          </cell>
          <cell r="U321" t="str">
            <v>繰越有</v>
          </cell>
          <cell r="V321" t="str">
            <v>H23. 4. 1</v>
          </cell>
          <cell r="W321" t="str">
            <v>H24. 3.31</v>
          </cell>
          <cell r="X321">
            <v>951167</v>
          </cell>
          <cell r="Y321" t="str">
            <v>東　昌市</v>
          </cell>
          <cell r="Z321">
            <v>10900000</v>
          </cell>
          <cell r="AA321" t="str">
            <v>研）学術院</v>
          </cell>
          <cell r="AB321" t="str">
            <v>国際総合科学部（木原）</v>
          </cell>
          <cell r="AC321" t="str">
            <v>准教授</v>
          </cell>
          <cell r="AH321">
            <v>1</v>
          </cell>
          <cell r="AI321" t="str">
            <v>開始</v>
          </cell>
          <cell r="AK321" t="str">
            <v>基盤研究(C)</v>
          </cell>
          <cell r="AL321" t="str">
            <v>H23. 4</v>
          </cell>
          <cell r="AM321" t="str">
            <v>H23. 9</v>
          </cell>
        </row>
        <row r="322">
          <cell r="A322">
            <v>1121570184</v>
          </cell>
          <cell r="B322" t="str">
            <v>（科研）DLK－JNKシグナル系による細胞内輸送制御機構</v>
          </cell>
          <cell r="C322">
            <v>10952250</v>
          </cell>
          <cell r="D322" t="str">
            <v>研）平井　秀一(19-)</v>
          </cell>
          <cell r="E322" t="str">
            <v>H19. 4. 1</v>
          </cell>
          <cell r="G322" t="str">
            <v>H23年度</v>
          </cell>
          <cell r="H322" t="str">
            <v>（科研）DLK－JNKシグナル系による細胞内輸</v>
          </cell>
          <cell r="I322" t="str">
            <v>科学研究費補助金</v>
          </cell>
          <cell r="J322">
            <v>8160006</v>
          </cell>
          <cell r="K322" t="str">
            <v>大堀　陽子</v>
          </cell>
          <cell r="L322">
            <v>10320000</v>
          </cell>
          <cell r="M322" t="str">
            <v>研究推進課（22-）</v>
          </cell>
          <cell r="N322">
            <v>650000000</v>
          </cell>
          <cell r="O322" t="str">
            <v>（支出）科学研究費補助金</v>
          </cell>
          <cell r="P322">
            <v>1</v>
          </cell>
          <cell r="Q322" t="str">
            <v>直接経費</v>
          </cell>
          <cell r="R322">
            <v>3</v>
          </cell>
          <cell r="S322" t="str">
            <v>科研費</v>
          </cell>
          <cell r="T322">
            <v>1</v>
          </cell>
          <cell r="U322" t="str">
            <v>繰越有</v>
          </cell>
          <cell r="V322" t="str">
            <v>H23. 4. 1</v>
          </cell>
          <cell r="W322" t="str">
            <v>H24. 3.31</v>
          </cell>
          <cell r="X322">
            <v>911431</v>
          </cell>
          <cell r="Y322" t="str">
            <v>平井　秀一</v>
          </cell>
          <cell r="Z322">
            <v>10950000</v>
          </cell>
          <cell r="AA322" t="str">
            <v>研）学術院（福浦）</v>
          </cell>
          <cell r="AB322" t="str">
            <v>医学部</v>
          </cell>
          <cell r="AC322" t="str">
            <v>准教授</v>
          </cell>
          <cell r="AH322">
            <v>1</v>
          </cell>
          <cell r="AI322" t="str">
            <v>開始</v>
          </cell>
          <cell r="AK322" t="str">
            <v>基盤研究(C)</v>
          </cell>
          <cell r="AL322" t="str">
            <v>H23. 4</v>
          </cell>
          <cell r="AM322" t="str">
            <v>H23. 9</v>
          </cell>
        </row>
        <row r="323">
          <cell r="A323">
            <v>1121570230</v>
          </cell>
          <cell r="B323" t="str">
            <v>（科研）線虫の軸索ガイダンス分子およびその受容体の局在機構</v>
          </cell>
          <cell r="C323">
            <v>10952150</v>
          </cell>
          <cell r="D323" t="str">
            <v>研）小倉　顕一（19-）</v>
          </cell>
          <cell r="E323" t="str">
            <v>H19. 4. 1</v>
          </cell>
          <cell r="G323" t="str">
            <v>H23年度</v>
          </cell>
          <cell r="H323" t="str">
            <v>（科研）線虫の軸索ガイダンス分子およびそ</v>
          </cell>
          <cell r="I323" t="str">
            <v>科学研究費補助金</v>
          </cell>
          <cell r="J323">
            <v>8160006</v>
          </cell>
          <cell r="K323" t="str">
            <v>大堀　陽子</v>
          </cell>
          <cell r="L323">
            <v>10320000</v>
          </cell>
          <cell r="M323" t="str">
            <v>研究推進課（22-）</v>
          </cell>
          <cell r="N323">
            <v>650000000</v>
          </cell>
          <cell r="O323" t="str">
            <v>（支出）科学研究費補助金</v>
          </cell>
          <cell r="P323">
            <v>1</v>
          </cell>
          <cell r="Q323" t="str">
            <v>直接経費</v>
          </cell>
          <cell r="R323">
            <v>3</v>
          </cell>
          <cell r="S323" t="str">
            <v>科研費</v>
          </cell>
          <cell r="T323">
            <v>1</v>
          </cell>
          <cell r="U323" t="str">
            <v>繰越有</v>
          </cell>
          <cell r="V323" t="str">
            <v>H23. 4. 1</v>
          </cell>
          <cell r="W323" t="str">
            <v>H24. 3.31</v>
          </cell>
          <cell r="X323">
            <v>1000018</v>
          </cell>
          <cell r="Y323" t="str">
            <v>小倉　顕一</v>
          </cell>
          <cell r="Z323">
            <v>10950000</v>
          </cell>
          <cell r="AA323" t="str">
            <v>研）学術院（福浦）</v>
          </cell>
          <cell r="AB323" t="str">
            <v>医学部</v>
          </cell>
          <cell r="AC323" t="str">
            <v>助教</v>
          </cell>
          <cell r="AH323">
            <v>1</v>
          </cell>
          <cell r="AI323" t="str">
            <v>開始</v>
          </cell>
          <cell r="AK323" t="str">
            <v>基盤研究(C)</v>
          </cell>
          <cell r="AL323" t="str">
            <v>H23. 4</v>
          </cell>
          <cell r="AM323" t="str">
            <v>H23. 9</v>
          </cell>
        </row>
        <row r="324">
          <cell r="A324">
            <v>1121580115</v>
          </cell>
          <cell r="B324" t="str">
            <v>（科研）活性酸素の生成や消去に関わる遺伝子の同定と解析</v>
          </cell>
          <cell r="C324">
            <v>10901196</v>
          </cell>
          <cell r="D324" t="str">
            <v>研）藤井　道彦</v>
          </cell>
          <cell r="E324" t="str">
            <v>H16. 4. 1</v>
          </cell>
          <cell r="G324" t="str">
            <v>H23年度</v>
          </cell>
          <cell r="H324" t="str">
            <v>（科研）活性酸素の生成や消去に関わる遺伝</v>
          </cell>
          <cell r="I324" t="str">
            <v>科学研究費補助金</v>
          </cell>
          <cell r="J324">
            <v>8160006</v>
          </cell>
          <cell r="K324" t="str">
            <v>大堀　陽子</v>
          </cell>
          <cell r="L324">
            <v>10320000</v>
          </cell>
          <cell r="M324" t="str">
            <v>研究推進課（22-）</v>
          </cell>
          <cell r="N324">
            <v>650000000</v>
          </cell>
          <cell r="O324" t="str">
            <v>（支出）科学研究費補助金</v>
          </cell>
          <cell r="P324">
            <v>1</v>
          </cell>
          <cell r="Q324" t="str">
            <v>直接経費</v>
          </cell>
          <cell r="R324">
            <v>3</v>
          </cell>
          <cell r="S324" t="str">
            <v>科研費</v>
          </cell>
          <cell r="T324">
            <v>1</v>
          </cell>
          <cell r="U324" t="str">
            <v>繰越有</v>
          </cell>
          <cell r="V324" t="str">
            <v>H23. 4. 1</v>
          </cell>
          <cell r="W324" t="str">
            <v>H24. 3.31</v>
          </cell>
          <cell r="X324">
            <v>960049</v>
          </cell>
          <cell r="Y324" t="str">
            <v>藤井　道彦</v>
          </cell>
          <cell r="Z324">
            <v>10900000</v>
          </cell>
          <cell r="AA324" t="str">
            <v>研）学術院</v>
          </cell>
          <cell r="AB324" t="str">
            <v>国際総合科学部（八景）</v>
          </cell>
          <cell r="AC324" t="str">
            <v>准教授</v>
          </cell>
          <cell r="AH324">
            <v>1</v>
          </cell>
          <cell r="AI324" t="str">
            <v>開始</v>
          </cell>
          <cell r="AK324" t="str">
            <v>基盤研究(C)</v>
          </cell>
          <cell r="AL324" t="str">
            <v>H23. 4</v>
          </cell>
          <cell r="AM324" t="str">
            <v>H23. 9</v>
          </cell>
        </row>
        <row r="325">
          <cell r="A325">
            <v>1121590066</v>
          </cell>
          <cell r="B325" t="str">
            <v>（科研）ヒト遺伝子ノックアウトによるDNA鎖切断修復機構の解析とその応用研究</v>
          </cell>
          <cell r="C325">
            <v>10901194</v>
          </cell>
          <cell r="D325" t="str">
            <v>研）足立　典隆</v>
          </cell>
          <cell r="E325" t="str">
            <v>H16. 4. 1</v>
          </cell>
          <cell r="G325" t="str">
            <v>H23年度</v>
          </cell>
          <cell r="H325" t="str">
            <v>（科研）ヒト遺伝子ノックアウトによるDNA</v>
          </cell>
          <cell r="I325" t="str">
            <v>科学研究費補助金</v>
          </cell>
          <cell r="J325">
            <v>8160006</v>
          </cell>
          <cell r="K325" t="str">
            <v>大堀　陽子</v>
          </cell>
          <cell r="L325">
            <v>10320000</v>
          </cell>
          <cell r="M325" t="str">
            <v>研究推進課（22-）</v>
          </cell>
          <cell r="N325">
            <v>650000000</v>
          </cell>
          <cell r="O325" t="str">
            <v>（支出）科学研究費補助金</v>
          </cell>
          <cell r="P325">
            <v>1</v>
          </cell>
          <cell r="Q325" t="str">
            <v>直接経費</v>
          </cell>
          <cell r="R325">
            <v>3</v>
          </cell>
          <cell r="S325" t="str">
            <v>科研費</v>
          </cell>
          <cell r="T325">
            <v>1</v>
          </cell>
          <cell r="U325" t="str">
            <v>繰越有</v>
          </cell>
          <cell r="V325" t="str">
            <v>H23. 4. 1</v>
          </cell>
          <cell r="W325" t="str">
            <v>H24. 3.31</v>
          </cell>
          <cell r="X325">
            <v>940080</v>
          </cell>
          <cell r="Y325" t="str">
            <v>足立　典隆</v>
          </cell>
          <cell r="Z325">
            <v>10900000</v>
          </cell>
          <cell r="AA325" t="str">
            <v>研）学術院</v>
          </cell>
          <cell r="AB325" t="str">
            <v>国際総合科学部（八景）</v>
          </cell>
          <cell r="AC325" t="str">
            <v>教授</v>
          </cell>
          <cell r="AH325">
            <v>1</v>
          </cell>
          <cell r="AI325" t="str">
            <v>開始</v>
          </cell>
          <cell r="AK325" t="str">
            <v>基盤研究(C)</v>
          </cell>
          <cell r="AL325" t="str">
            <v>H23. 4</v>
          </cell>
          <cell r="AM325" t="str">
            <v>H23. 9</v>
          </cell>
        </row>
        <row r="326">
          <cell r="A326">
            <v>1121590219</v>
          </cell>
          <cell r="B326" t="str">
            <v>（科研）生殖系発生・性分化の分子機構－生殖腺特異的遺伝子マウスの解析</v>
          </cell>
          <cell r="C326">
            <v>10952110</v>
          </cell>
          <cell r="D326" t="str">
            <v>研）池田　やよい（19-）</v>
          </cell>
          <cell r="E326" t="str">
            <v>H19. 4. 1</v>
          </cell>
          <cell r="G326" t="str">
            <v>H23年度</v>
          </cell>
          <cell r="H326" t="str">
            <v>（科研）生殖系発生・性分化の分子機構－生</v>
          </cell>
          <cell r="I326" t="str">
            <v>科学研究費補助金</v>
          </cell>
          <cell r="J326">
            <v>8160006</v>
          </cell>
          <cell r="K326" t="str">
            <v>大堀　陽子</v>
          </cell>
          <cell r="L326">
            <v>10320000</v>
          </cell>
          <cell r="M326" t="str">
            <v>研究推進課（22-）</v>
          </cell>
          <cell r="N326">
            <v>650000000</v>
          </cell>
          <cell r="O326" t="str">
            <v>（支出）科学研究費補助金</v>
          </cell>
          <cell r="P326">
            <v>1</v>
          </cell>
          <cell r="Q326" t="str">
            <v>直接経費</v>
          </cell>
          <cell r="R326">
            <v>3</v>
          </cell>
          <cell r="S326" t="str">
            <v>科研費</v>
          </cell>
          <cell r="T326">
            <v>1</v>
          </cell>
          <cell r="U326" t="str">
            <v>繰越有</v>
          </cell>
          <cell r="V326" t="str">
            <v>H23. 4. 1</v>
          </cell>
          <cell r="W326" t="str">
            <v>H24. 3.31</v>
          </cell>
          <cell r="X326">
            <v>1030125</v>
          </cell>
          <cell r="Y326" t="str">
            <v>池田　やよい</v>
          </cell>
          <cell r="Z326">
            <v>20600000</v>
          </cell>
          <cell r="AA326" t="str">
            <v>附）中央部門</v>
          </cell>
          <cell r="AB326" t="str">
            <v>医学部</v>
          </cell>
          <cell r="AC326" t="str">
            <v>准教授</v>
          </cell>
          <cell r="AH326">
            <v>1</v>
          </cell>
          <cell r="AI326" t="str">
            <v>開始</v>
          </cell>
          <cell r="AK326" t="str">
            <v>基盤研究(C)</v>
          </cell>
          <cell r="AL326" t="str">
            <v>H23. 4</v>
          </cell>
          <cell r="AM326" t="str">
            <v>H23. 9</v>
          </cell>
        </row>
        <row r="327">
          <cell r="A327">
            <v>1121590365</v>
          </cell>
          <cell r="B327" t="str">
            <v>(科研)肺嚢胞および肺癌発生に関する新たな分子病理学的解析：BHD遺伝子の果たす役割</v>
          </cell>
          <cell r="C327">
            <v>10952301</v>
          </cell>
          <cell r="D327" t="str">
            <v>研）古屋　充子（20-）</v>
          </cell>
          <cell r="E327" t="str">
            <v>H20. 4. 1</v>
          </cell>
          <cell r="G327" t="str">
            <v>H23年度</v>
          </cell>
          <cell r="H327" t="str">
            <v>(科研)肺嚢胞および肺癌発生に関する新たな</v>
          </cell>
          <cell r="I327" t="str">
            <v>科学研究費補助金</v>
          </cell>
          <cell r="J327">
            <v>8160006</v>
          </cell>
          <cell r="K327" t="str">
            <v>大堀　陽子</v>
          </cell>
          <cell r="L327">
            <v>10320000</v>
          </cell>
          <cell r="M327" t="str">
            <v>研究推進課（22-）</v>
          </cell>
          <cell r="N327">
            <v>650000000</v>
          </cell>
          <cell r="O327" t="str">
            <v>（支出）科学研究費補助金</v>
          </cell>
          <cell r="P327">
            <v>1</v>
          </cell>
          <cell r="Q327" t="str">
            <v>直接経費</v>
          </cell>
          <cell r="R327">
            <v>3</v>
          </cell>
          <cell r="S327" t="str">
            <v>科研費</v>
          </cell>
          <cell r="T327">
            <v>1</v>
          </cell>
          <cell r="U327" t="str">
            <v>繰越有</v>
          </cell>
          <cell r="V327" t="str">
            <v>H23. 4. 1</v>
          </cell>
          <cell r="W327" t="str">
            <v>H24. 3.31</v>
          </cell>
          <cell r="X327">
            <v>1080510</v>
          </cell>
          <cell r="Y327" t="str">
            <v>古屋　充子</v>
          </cell>
          <cell r="Z327">
            <v>10950000</v>
          </cell>
          <cell r="AA327" t="str">
            <v>研）学術院（福浦）</v>
          </cell>
          <cell r="AB327" t="str">
            <v>医学部</v>
          </cell>
          <cell r="AC327" t="str">
            <v>准教授</v>
          </cell>
          <cell r="AH327">
            <v>1</v>
          </cell>
          <cell r="AI327" t="str">
            <v>開始</v>
          </cell>
          <cell r="AK327" t="str">
            <v>基盤研究(C)　分担者（千葉大学）</v>
          </cell>
          <cell r="AL327" t="str">
            <v>H23. 4</v>
          </cell>
          <cell r="AM327" t="str">
            <v>H23. 9</v>
          </cell>
        </row>
        <row r="328">
          <cell r="A328">
            <v>1121590376</v>
          </cell>
          <cell r="B328" t="str">
            <v>（科研）TTF-1が関与する悪性神経内分泌細胞特異的分子発現誘導システムの全容解明</v>
          </cell>
          <cell r="C328">
            <v>10952148</v>
          </cell>
          <cell r="D328" t="str">
            <v>研）奥寺　康司（19-）</v>
          </cell>
          <cell r="E328" t="str">
            <v>H19. 4. 1</v>
          </cell>
          <cell r="G328" t="str">
            <v>H23年度</v>
          </cell>
          <cell r="H328" t="str">
            <v>（科研）TTF-1が関与する悪性神経内分泌細</v>
          </cell>
          <cell r="I328" t="str">
            <v>科学研究費補助金</v>
          </cell>
          <cell r="J328">
            <v>8160006</v>
          </cell>
          <cell r="K328" t="str">
            <v>大堀　陽子</v>
          </cell>
          <cell r="L328">
            <v>10320000</v>
          </cell>
          <cell r="M328" t="str">
            <v>研究推進課（22-）</v>
          </cell>
          <cell r="N328">
            <v>650000000</v>
          </cell>
          <cell r="O328" t="str">
            <v>（支出）科学研究費補助金</v>
          </cell>
          <cell r="P328">
            <v>1</v>
          </cell>
          <cell r="Q328" t="str">
            <v>直接経費</v>
          </cell>
          <cell r="R328">
            <v>3</v>
          </cell>
          <cell r="S328" t="str">
            <v>科研費</v>
          </cell>
          <cell r="T328">
            <v>1</v>
          </cell>
          <cell r="U328" t="str">
            <v>繰越有</v>
          </cell>
          <cell r="V328" t="str">
            <v>H23. 4. 1</v>
          </cell>
          <cell r="W328" t="str">
            <v>H24. 3.31</v>
          </cell>
          <cell r="X328">
            <v>980143</v>
          </cell>
          <cell r="Y328" t="str">
            <v>矢澤　卓也</v>
          </cell>
          <cell r="Z328">
            <v>10950000</v>
          </cell>
          <cell r="AA328" t="str">
            <v>研）学術院（福浦）</v>
          </cell>
          <cell r="AB328" t="str">
            <v>医学部</v>
          </cell>
          <cell r="AC328" t="str">
            <v>准教授</v>
          </cell>
          <cell r="AH328">
            <v>1</v>
          </cell>
          <cell r="AI328" t="str">
            <v>開始</v>
          </cell>
          <cell r="AK328" t="str">
            <v>基盤研究(C)</v>
          </cell>
          <cell r="AL328" t="str">
            <v>H23. 4</v>
          </cell>
          <cell r="AM328" t="str">
            <v>H23. 9</v>
          </cell>
        </row>
        <row r="329">
          <cell r="A329">
            <v>1121590376</v>
          </cell>
          <cell r="B329" t="str">
            <v>（科研）TTF-1が関与する悪性神経内分泌細胞特異的分子発現誘導システムの全容解明</v>
          </cell>
          <cell r="C329">
            <v>10952286</v>
          </cell>
          <cell r="D329" t="str">
            <v>研）矢澤　卓也(19-)</v>
          </cell>
          <cell r="E329" t="str">
            <v>H19. 4. 1</v>
          </cell>
          <cell r="G329" t="str">
            <v>H23年度</v>
          </cell>
          <cell r="H329" t="str">
            <v>（科研）TTF-1が関与する悪性神経内分泌細</v>
          </cell>
          <cell r="I329" t="str">
            <v>科学研究費補助金</v>
          </cell>
          <cell r="J329">
            <v>8160006</v>
          </cell>
          <cell r="K329" t="str">
            <v>大堀　陽子</v>
          </cell>
          <cell r="L329">
            <v>10320000</v>
          </cell>
          <cell r="M329" t="str">
            <v>研究推進課（22-）</v>
          </cell>
          <cell r="N329">
            <v>650000000</v>
          </cell>
          <cell r="O329" t="str">
            <v>（支出）科学研究費補助金</v>
          </cell>
          <cell r="P329">
            <v>1</v>
          </cell>
          <cell r="Q329" t="str">
            <v>直接経費</v>
          </cell>
          <cell r="R329">
            <v>3</v>
          </cell>
          <cell r="S329" t="str">
            <v>科研費</v>
          </cell>
          <cell r="T329">
            <v>1</v>
          </cell>
          <cell r="U329" t="str">
            <v>繰越有</v>
          </cell>
          <cell r="V329" t="str">
            <v>H23. 4. 1</v>
          </cell>
          <cell r="W329" t="str">
            <v>H24. 3.31</v>
          </cell>
          <cell r="X329">
            <v>980143</v>
          </cell>
          <cell r="Y329" t="str">
            <v>矢澤　卓也</v>
          </cell>
          <cell r="Z329">
            <v>10950000</v>
          </cell>
          <cell r="AA329" t="str">
            <v>研）学術院（福浦）</v>
          </cell>
          <cell r="AB329" t="str">
            <v>医学部</v>
          </cell>
          <cell r="AC329" t="str">
            <v>准教授</v>
          </cell>
          <cell r="AH329">
            <v>1</v>
          </cell>
          <cell r="AI329" t="str">
            <v>開始</v>
          </cell>
          <cell r="AK329" t="str">
            <v>基盤研究(C)</v>
          </cell>
          <cell r="AL329" t="str">
            <v>H23. 4</v>
          </cell>
          <cell r="AM329" t="str">
            <v>H23. 9</v>
          </cell>
        </row>
        <row r="330">
          <cell r="A330">
            <v>1121590936</v>
          </cell>
          <cell r="B330" t="str">
            <v>（科研）心臓線維芽細胞を標的とした新しい拡張期慢性心不全治療の開発</v>
          </cell>
          <cell r="C330">
            <v>10952302</v>
          </cell>
          <cell r="D330" t="str">
            <v>研）横山　詩子（20-）</v>
          </cell>
          <cell r="E330" t="str">
            <v>H20. 4. 1</v>
          </cell>
          <cell r="G330" t="str">
            <v>H23年度</v>
          </cell>
          <cell r="H330" t="str">
            <v>（科研）心臓線維芽細胞を標的とした新しい</v>
          </cell>
          <cell r="I330" t="str">
            <v>科学研究費補助金</v>
          </cell>
          <cell r="J330">
            <v>8160006</v>
          </cell>
          <cell r="K330" t="str">
            <v>大堀　陽子</v>
          </cell>
          <cell r="L330">
            <v>10320000</v>
          </cell>
          <cell r="M330" t="str">
            <v>研究推進課（22-）</v>
          </cell>
          <cell r="N330">
            <v>650000000</v>
          </cell>
          <cell r="O330" t="str">
            <v>（支出）科学研究費補助金</v>
          </cell>
          <cell r="P330">
            <v>1</v>
          </cell>
          <cell r="Q330" t="str">
            <v>直接経費</v>
          </cell>
          <cell r="R330">
            <v>3</v>
          </cell>
          <cell r="S330" t="str">
            <v>科研費</v>
          </cell>
          <cell r="T330">
            <v>1</v>
          </cell>
          <cell r="U330" t="str">
            <v>繰越有</v>
          </cell>
          <cell r="V330" t="str">
            <v>H23. 4. 1</v>
          </cell>
          <cell r="W330" t="str">
            <v>H24. 3.31</v>
          </cell>
          <cell r="X330">
            <v>1080511</v>
          </cell>
          <cell r="Y330" t="str">
            <v>横山　詩子</v>
          </cell>
          <cell r="Z330">
            <v>10950000</v>
          </cell>
          <cell r="AA330" t="str">
            <v>研）学術院（福浦）</v>
          </cell>
          <cell r="AB330" t="str">
            <v>医学部</v>
          </cell>
          <cell r="AC330" t="str">
            <v>助教</v>
          </cell>
          <cell r="AH330">
            <v>1</v>
          </cell>
          <cell r="AI330" t="str">
            <v>開始</v>
          </cell>
          <cell r="AK330" t="str">
            <v>基盤研究(C)</v>
          </cell>
          <cell r="AL330" t="str">
            <v>H23. 4</v>
          </cell>
          <cell r="AM330" t="str">
            <v>H23. 9</v>
          </cell>
        </row>
        <row r="331">
          <cell r="A331">
            <v>1121591117</v>
          </cell>
          <cell r="B331" t="str">
            <v>（科研）多モダリテイ視覚刺激による感覚・情動・自律神経系の統合的機能検査</v>
          </cell>
          <cell r="C331">
            <v>10952169</v>
          </cell>
          <cell r="D331" t="str">
            <v>研）黒岩　義之（19-）</v>
          </cell>
          <cell r="E331" t="str">
            <v>H19. 4. 1</v>
          </cell>
          <cell r="G331" t="str">
            <v>H23年度</v>
          </cell>
          <cell r="H331" t="str">
            <v>（科研）多モダリテイ視覚刺激による感覚・</v>
          </cell>
          <cell r="I331" t="str">
            <v>科学研究費補助金</v>
          </cell>
          <cell r="J331">
            <v>8160006</v>
          </cell>
          <cell r="K331" t="str">
            <v>大堀　陽子</v>
          </cell>
          <cell r="L331">
            <v>10320000</v>
          </cell>
          <cell r="M331" t="str">
            <v>研究推進課（22-）</v>
          </cell>
          <cell r="N331">
            <v>650000000</v>
          </cell>
          <cell r="O331" t="str">
            <v>（支出）科学研究費補助金</v>
          </cell>
          <cell r="P331">
            <v>1</v>
          </cell>
          <cell r="Q331" t="str">
            <v>直接経費</v>
          </cell>
          <cell r="R331">
            <v>3</v>
          </cell>
          <cell r="S331" t="str">
            <v>科研費</v>
          </cell>
          <cell r="T331">
            <v>1</v>
          </cell>
          <cell r="U331" t="str">
            <v>繰越有</v>
          </cell>
          <cell r="V331" t="str">
            <v>H23. 4. 1</v>
          </cell>
          <cell r="W331" t="str">
            <v>H24. 3.31</v>
          </cell>
          <cell r="X331">
            <v>921377</v>
          </cell>
          <cell r="Y331" t="str">
            <v>黒岩　義之</v>
          </cell>
          <cell r="Z331">
            <v>10950000</v>
          </cell>
          <cell r="AA331" t="str">
            <v>研）学術院（福浦）</v>
          </cell>
          <cell r="AB331" t="str">
            <v>医学部</v>
          </cell>
          <cell r="AC331" t="str">
            <v>教授</v>
          </cell>
          <cell r="AH331">
            <v>1</v>
          </cell>
          <cell r="AI331" t="str">
            <v>開始</v>
          </cell>
          <cell r="AK331" t="str">
            <v>基盤研究(C)</v>
          </cell>
          <cell r="AL331" t="str">
            <v>H23. 4</v>
          </cell>
          <cell r="AM331" t="str">
            <v>H23. 9</v>
          </cell>
        </row>
        <row r="332">
          <cell r="A332">
            <v>1121591417</v>
          </cell>
          <cell r="B332" t="str">
            <v>（科研）未熟児慢性肺疾患への新しい治療としての抗サイトカイン治療導入のための研究</v>
          </cell>
          <cell r="C332">
            <v>11001218</v>
          </cell>
          <cell r="D332" t="str">
            <v>病附）西卷　滋(21-）</v>
          </cell>
          <cell r="E332" t="str">
            <v>H21. 4. 1</v>
          </cell>
          <cell r="G332" t="str">
            <v>H23年度</v>
          </cell>
          <cell r="H332" t="str">
            <v>（科研）未熟児慢性肺疾患への新しい治療と</v>
          </cell>
          <cell r="I332" t="str">
            <v>科学研究費補助金</v>
          </cell>
          <cell r="J332">
            <v>8160006</v>
          </cell>
          <cell r="K332" t="str">
            <v>大堀　陽子</v>
          </cell>
          <cell r="L332">
            <v>10320000</v>
          </cell>
          <cell r="M332" t="str">
            <v>研究推進課（22-）</v>
          </cell>
          <cell r="N332">
            <v>650000000</v>
          </cell>
          <cell r="O332" t="str">
            <v>（支出）科学研究費補助金</v>
          </cell>
          <cell r="P332">
            <v>1</v>
          </cell>
          <cell r="Q332" t="str">
            <v>直接経費</v>
          </cell>
          <cell r="R332">
            <v>3</v>
          </cell>
          <cell r="S332" t="str">
            <v>科研費</v>
          </cell>
          <cell r="T332">
            <v>1</v>
          </cell>
          <cell r="U332" t="str">
            <v>繰越有</v>
          </cell>
          <cell r="V332" t="str">
            <v>H23. 4. 1</v>
          </cell>
          <cell r="W332" t="str">
            <v>H24. 3.31</v>
          </cell>
          <cell r="X332">
            <v>951113</v>
          </cell>
          <cell r="Y332" t="str">
            <v>西巻　滋</v>
          </cell>
          <cell r="Z332">
            <v>11000000</v>
          </cell>
          <cell r="AA332" t="str">
            <v>病）学術院（病院）</v>
          </cell>
          <cell r="AB332" t="str">
            <v>附属病院</v>
          </cell>
          <cell r="AC332" t="str">
            <v>教授</v>
          </cell>
          <cell r="AH332">
            <v>1</v>
          </cell>
          <cell r="AI332" t="str">
            <v>開始</v>
          </cell>
          <cell r="AK332" t="str">
            <v>基盤研究(C)</v>
          </cell>
          <cell r="AL332" t="str">
            <v>H23. 4</v>
          </cell>
          <cell r="AM332" t="str">
            <v>H23. 9</v>
          </cell>
        </row>
        <row r="333">
          <cell r="A333">
            <v>1121591418</v>
          </cell>
          <cell r="B333" t="str">
            <v>（科研）アデニル酸シクラーゼを標的とした副作用のない動脈管制御の開発</v>
          </cell>
          <cell r="C333">
            <v>11005315</v>
          </cell>
          <cell r="D333" t="str">
            <v>病）岩崎　志穂（23-）</v>
          </cell>
          <cell r="E333" t="str">
            <v>H23. 4. 1</v>
          </cell>
          <cell r="G333" t="str">
            <v>H23年度</v>
          </cell>
          <cell r="H333" t="str">
            <v>（科研）アデニル酸シクラーゼを標的とした</v>
          </cell>
          <cell r="I333" t="str">
            <v>科学研究費補助金</v>
          </cell>
          <cell r="J333">
            <v>8160006</v>
          </cell>
          <cell r="K333" t="str">
            <v>大堀　陽子</v>
          </cell>
          <cell r="L333">
            <v>10320000</v>
          </cell>
          <cell r="M333" t="str">
            <v>研究推進課（22-）</v>
          </cell>
          <cell r="N333">
            <v>650000000</v>
          </cell>
          <cell r="O333" t="str">
            <v>（支出）科学研究費補助金</v>
          </cell>
          <cell r="P333">
            <v>1</v>
          </cell>
          <cell r="Q333" t="str">
            <v>直接経費</v>
          </cell>
          <cell r="R333">
            <v>3</v>
          </cell>
          <cell r="S333" t="str">
            <v>科研費</v>
          </cell>
          <cell r="T333">
            <v>1</v>
          </cell>
          <cell r="U333" t="str">
            <v>繰越有</v>
          </cell>
          <cell r="V333" t="str">
            <v>H23. 4. 1</v>
          </cell>
          <cell r="W333" t="str">
            <v>H24. 3.31</v>
          </cell>
          <cell r="X333">
            <v>1043061</v>
          </cell>
          <cell r="Y333" t="str">
            <v>菊地　志穂</v>
          </cell>
          <cell r="Z333">
            <v>30600000</v>
          </cell>
          <cell r="AA333" t="str">
            <v>セ）中央部門</v>
          </cell>
          <cell r="AB333" t="str">
            <v>センター病院</v>
          </cell>
          <cell r="AC333" t="str">
            <v>准教授</v>
          </cell>
          <cell r="AH333">
            <v>1</v>
          </cell>
          <cell r="AI333" t="str">
            <v>開始</v>
          </cell>
          <cell r="AK333" t="str">
            <v>基盤研究(C)</v>
          </cell>
          <cell r="AL333" t="str">
            <v>H23. 4</v>
          </cell>
          <cell r="AM333" t="str">
            <v>H23. 9</v>
          </cell>
        </row>
        <row r="334">
          <cell r="A334">
            <v>1121591853</v>
          </cell>
          <cell r="B334" t="str">
            <v>（科研）脳プレコンディショニングにおけるCAVEOLIN-1の研究と応用</v>
          </cell>
          <cell r="C334">
            <v>10952405</v>
          </cell>
          <cell r="D334" t="str">
            <v>研）横山　高玲（23-）</v>
          </cell>
          <cell r="E334" t="str">
            <v>H23. 4. 1</v>
          </cell>
          <cell r="G334" t="str">
            <v>H23年度</v>
          </cell>
          <cell r="H334" t="str">
            <v>（科研）脳プレコンディショニングにおける</v>
          </cell>
          <cell r="I334" t="str">
            <v>科学研究費補助金</v>
          </cell>
          <cell r="J334">
            <v>1060803</v>
          </cell>
          <cell r="K334" t="str">
            <v>原田　拓</v>
          </cell>
          <cell r="L334">
            <v>10320000</v>
          </cell>
          <cell r="M334" t="str">
            <v>研究推進課（22-）</v>
          </cell>
          <cell r="N334">
            <v>650000000</v>
          </cell>
          <cell r="O334" t="str">
            <v>（支出）科学研究費補助金</v>
          </cell>
          <cell r="P334">
            <v>1</v>
          </cell>
          <cell r="Q334" t="str">
            <v>直接経費</v>
          </cell>
          <cell r="R334">
            <v>3</v>
          </cell>
          <cell r="S334" t="str">
            <v>科研費</v>
          </cell>
          <cell r="T334">
            <v>1</v>
          </cell>
          <cell r="U334" t="str">
            <v>繰越有</v>
          </cell>
          <cell r="V334" t="str">
            <v>H23. 4. 1</v>
          </cell>
          <cell r="W334" t="str">
            <v>H24. 3.31</v>
          </cell>
          <cell r="X334">
            <v>1020136</v>
          </cell>
          <cell r="Y334" t="str">
            <v>横山　高玲</v>
          </cell>
          <cell r="Z334">
            <v>10950000</v>
          </cell>
          <cell r="AA334" t="str">
            <v>研）学術院（福浦）</v>
          </cell>
          <cell r="AB334" t="str">
            <v>医学部</v>
          </cell>
          <cell r="AC334" t="str">
            <v>助教</v>
          </cell>
          <cell r="AH334">
            <v>1</v>
          </cell>
          <cell r="AI334" t="str">
            <v>開始</v>
          </cell>
          <cell r="AK334" t="str">
            <v>基盤研究(C)</v>
          </cell>
          <cell r="AL334" t="str">
            <v>H23. 4</v>
          </cell>
          <cell r="AM334" t="str">
            <v>H23. 9</v>
          </cell>
        </row>
        <row r="335">
          <cell r="A335">
            <v>1121591876</v>
          </cell>
          <cell r="B335" t="str">
            <v>（科研）非骨傷性脊椎損傷の病態解明と至適治療の検討</v>
          </cell>
          <cell r="C335">
            <v>10952283</v>
          </cell>
          <cell r="D335" t="str">
            <v>研）村田　英俊(19-)</v>
          </cell>
          <cell r="E335" t="str">
            <v>H19. 4. 1</v>
          </cell>
          <cell r="G335" t="str">
            <v>H23年度</v>
          </cell>
          <cell r="H335" t="str">
            <v>（科研）非骨傷性脊椎損傷の病態解明と至適</v>
          </cell>
          <cell r="I335" t="str">
            <v>科学研究費補助金</v>
          </cell>
          <cell r="J335">
            <v>1060803</v>
          </cell>
          <cell r="K335" t="str">
            <v>原田　拓</v>
          </cell>
          <cell r="L335">
            <v>10320000</v>
          </cell>
          <cell r="M335" t="str">
            <v>研究推進課（22-）</v>
          </cell>
          <cell r="N335">
            <v>650000000</v>
          </cell>
          <cell r="O335" t="str">
            <v>（支出）科学研究費補助金</v>
          </cell>
          <cell r="P335">
            <v>1</v>
          </cell>
          <cell r="Q335" t="str">
            <v>直接経費</v>
          </cell>
          <cell r="R335">
            <v>3</v>
          </cell>
          <cell r="S335" t="str">
            <v>科研費</v>
          </cell>
          <cell r="T335">
            <v>1</v>
          </cell>
          <cell r="U335" t="str">
            <v>繰越有</v>
          </cell>
          <cell r="V335" t="str">
            <v>H23. 4. 1</v>
          </cell>
          <cell r="W335" t="str">
            <v>H24. 3.31</v>
          </cell>
          <cell r="X335">
            <v>1060502</v>
          </cell>
          <cell r="Y335" t="str">
            <v>村田　英俊</v>
          </cell>
          <cell r="Z335">
            <v>10950000</v>
          </cell>
          <cell r="AA335" t="str">
            <v>研）学術院（福浦）</v>
          </cell>
          <cell r="AB335" t="str">
            <v>医学部</v>
          </cell>
          <cell r="AC335" t="str">
            <v>助教</v>
          </cell>
          <cell r="AH335">
            <v>1</v>
          </cell>
          <cell r="AI335" t="str">
            <v>開始</v>
          </cell>
          <cell r="AK335" t="str">
            <v>基盤研究(C)</v>
          </cell>
          <cell r="AL335" t="str">
            <v>H23. 4</v>
          </cell>
          <cell r="AM335" t="str">
            <v>H23. 9</v>
          </cell>
        </row>
        <row r="336">
          <cell r="A336">
            <v>1121591980</v>
          </cell>
          <cell r="B336" t="str">
            <v>(科研)麻酔薬の幼弱脳神経毒性に対するエリスロポイエチンの予防効果</v>
          </cell>
          <cell r="C336">
            <v>11351087</v>
          </cell>
          <cell r="D336" t="str">
            <v>客）越後　憲之（23-）</v>
          </cell>
          <cell r="E336" t="str">
            <v>H23. 4. 1</v>
          </cell>
          <cell r="G336" t="str">
            <v>H23年度</v>
          </cell>
          <cell r="H336" t="str">
            <v>(科研)麻酔薬の幼弱脳神経毒性に対するエリ</v>
          </cell>
          <cell r="I336" t="str">
            <v>科学研究費補助金</v>
          </cell>
          <cell r="J336">
            <v>8160006</v>
          </cell>
          <cell r="K336" t="str">
            <v>大堀　陽子</v>
          </cell>
          <cell r="L336">
            <v>10320000</v>
          </cell>
          <cell r="M336" t="str">
            <v>研究推進課（22-）</v>
          </cell>
          <cell r="N336">
            <v>650000000</v>
          </cell>
          <cell r="O336" t="str">
            <v>（支出）科学研究費補助金</v>
          </cell>
          <cell r="P336">
            <v>1</v>
          </cell>
          <cell r="Q336" t="str">
            <v>直接経費</v>
          </cell>
          <cell r="R336">
            <v>3</v>
          </cell>
          <cell r="S336" t="str">
            <v>科研費</v>
          </cell>
          <cell r="T336">
            <v>1</v>
          </cell>
          <cell r="U336" t="str">
            <v>繰越有</v>
          </cell>
          <cell r="V336" t="str">
            <v>H23. 4. 1</v>
          </cell>
          <cell r="W336" t="str">
            <v>H24. 3.31</v>
          </cell>
          <cell r="X336">
            <v>1030112</v>
          </cell>
          <cell r="Y336" t="str">
            <v>越後　憲之</v>
          </cell>
          <cell r="Z336">
            <v>11350000</v>
          </cell>
          <cell r="AA336" t="str">
            <v>客)客員教員等(福浦)(19-)</v>
          </cell>
          <cell r="AB336" t="str">
            <v>医学部</v>
          </cell>
          <cell r="AC336" t="str">
            <v>客員准教授</v>
          </cell>
          <cell r="AH336">
            <v>1</v>
          </cell>
          <cell r="AI336" t="str">
            <v>開始</v>
          </cell>
          <cell r="AK336" t="str">
            <v>基盤研究(C)</v>
          </cell>
          <cell r="AL336" t="str">
            <v>H23. 4</v>
          </cell>
          <cell r="AM336" t="str">
            <v>H23. 9</v>
          </cell>
        </row>
        <row r="337">
          <cell r="A337">
            <v>1121591981</v>
          </cell>
          <cell r="B337" t="str">
            <v>（科研）心室肥大におけるVIP受容体の機能解明と遺伝子治療の検討</v>
          </cell>
          <cell r="C337">
            <v>10952275</v>
          </cell>
          <cell r="D337" t="str">
            <v>研）水野　祐介(19-)</v>
          </cell>
          <cell r="E337" t="str">
            <v>H19. 4. 1</v>
          </cell>
          <cell r="G337" t="str">
            <v>H23年度</v>
          </cell>
          <cell r="H337" t="str">
            <v>（科研）心室肥大におけるVIP受容体の機能</v>
          </cell>
          <cell r="I337" t="str">
            <v>科学研究費補助金</v>
          </cell>
          <cell r="J337">
            <v>8160006</v>
          </cell>
          <cell r="K337" t="str">
            <v>大堀　陽子</v>
          </cell>
          <cell r="L337">
            <v>10320000</v>
          </cell>
          <cell r="M337" t="str">
            <v>研究推進課（22-）</v>
          </cell>
          <cell r="N337">
            <v>650000000</v>
          </cell>
          <cell r="O337" t="str">
            <v>（支出）科学研究費補助金</v>
          </cell>
          <cell r="P337">
            <v>1</v>
          </cell>
          <cell r="Q337" t="str">
            <v>直接経費</v>
          </cell>
          <cell r="R337">
            <v>3</v>
          </cell>
          <cell r="S337" t="str">
            <v>科研費</v>
          </cell>
          <cell r="T337">
            <v>1</v>
          </cell>
          <cell r="U337" t="str">
            <v>繰越有</v>
          </cell>
          <cell r="V337" t="str">
            <v>H23. 4. 1</v>
          </cell>
          <cell r="W337" t="str">
            <v>H24. 3.31</v>
          </cell>
          <cell r="X337">
            <v>5160042</v>
          </cell>
          <cell r="Y337" t="str">
            <v>渡辺　至</v>
          </cell>
          <cell r="Z337">
            <v>10950000</v>
          </cell>
          <cell r="AA337" t="str">
            <v>研）学術院（福浦）</v>
          </cell>
          <cell r="AB337" t="str">
            <v>医学部</v>
          </cell>
          <cell r="AC337" t="str">
            <v>講師</v>
          </cell>
          <cell r="AH337">
            <v>1</v>
          </cell>
          <cell r="AI337" t="str">
            <v>開始</v>
          </cell>
          <cell r="AK337" t="str">
            <v>基盤研究(C)</v>
          </cell>
          <cell r="AL337" t="str">
            <v>H23. 4</v>
          </cell>
          <cell r="AM337" t="str">
            <v>H23. 9</v>
          </cell>
        </row>
        <row r="338">
          <cell r="A338">
            <v>1121591981</v>
          </cell>
          <cell r="B338" t="str">
            <v>（科研）心室肥大におけるVIP受容体の機能解明と遺伝子治療の検討</v>
          </cell>
          <cell r="C338">
            <v>10952413</v>
          </cell>
          <cell r="D338" t="str">
            <v>研）川上　裕理（23-）</v>
          </cell>
          <cell r="E338" t="str">
            <v>H23. 4. 1</v>
          </cell>
          <cell r="G338" t="str">
            <v>H23年度</v>
          </cell>
          <cell r="H338" t="str">
            <v>（科研）心室肥大におけるVIP受容体の機能</v>
          </cell>
          <cell r="I338" t="str">
            <v>科学研究費補助金</v>
          </cell>
          <cell r="J338">
            <v>8160006</v>
          </cell>
          <cell r="K338" t="str">
            <v>大堀　陽子</v>
          </cell>
          <cell r="L338">
            <v>10320000</v>
          </cell>
          <cell r="M338" t="str">
            <v>研究推進課（22-）</v>
          </cell>
          <cell r="N338">
            <v>650000000</v>
          </cell>
          <cell r="O338" t="str">
            <v>（支出）科学研究費補助金</v>
          </cell>
          <cell r="P338">
            <v>1</v>
          </cell>
          <cell r="Q338" t="str">
            <v>直接経費</v>
          </cell>
          <cell r="R338">
            <v>3</v>
          </cell>
          <cell r="S338" t="str">
            <v>科研費</v>
          </cell>
          <cell r="T338">
            <v>1</v>
          </cell>
          <cell r="U338" t="str">
            <v>繰越有</v>
          </cell>
          <cell r="V338" t="str">
            <v>H23. 4. 1</v>
          </cell>
          <cell r="W338" t="str">
            <v>H24. 3.31</v>
          </cell>
          <cell r="X338">
            <v>5160042</v>
          </cell>
          <cell r="Y338" t="str">
            <v>渡辺　至</v>
          </cell>
          <cell r="Z338">
            <v>10950000</v>
          </cell>
          <cell r="AA338" t="str">
            <v>研）学術院（福浦）</v>
          </cell>
          <cell r="AB338" t="str">
            <v>医学部</v>
          </cell>
          <cell r="AC338" t="str">
            <v>講師</v>
          </cell>
          <cell r="AH338">
            <v>1</v>
          </cell>
          <cell r="AI338" t="str">
            <v>開始</v>
          </cell>
          <cell r="AK338" t="str">
            <v>基盤研究(C)</v>
          </cell>
          <cell r="AL338" t="str">
            <v>H23. 4</v>
          </cell>
          <cell r="AM338" t="str">
            <v>H23. 9</v>
          </cell>
        </row>
        <row r="339">
          <cell r="A339">
            <v>1121591981</v>
          </cell>
          <cell r="B339" t="str">
            <v>（科研）心室肥大におけるVIP受容体の機能解明と遺伝子治療の検討</v>
          </cell>
          <cell r="C339">
            <v>11351059</v>
          </cell>
          <cell r="D339" t="str">
            <v>客）渡辺　至（21-）</v>
          </cell>
          <cell r="E339" t="str">
            <v>H21. 4. 1</v>
          </cell>
          <cell r="G339" t="str">
            <v>H23年度</v>
          </cell>
          <cell r="H339" t="str">
            <v>（科研）心室肥大におけるVIP受容体の機能</v>
          </cell>
          <cell r="I339" t="str">
            <v>科学研究費補助金</v>
          </cell>
          <cell r="J339">
            <v>8160006</v>
          </cell>
          <cell r="K339" t="str">
            <v>大堀　陽子</v>
          </cell>
          <cell r="L339">
            <v>10320000</v>
          </cell>
          <cell r="M339" t="str">
            <v>研究推進課（22-）</v>
          </cell>
          <cell r="N339">
            <v>650000000</v>
          </cell>
          <cell r="O339" t="str">
            <v>（支出）科学研究費補助金</v>
          </cell>
          <cell r="P339">
            <v>1</v>
          </cell>
          <cell r="Q339" t="str">
            <v>直接経費</v>
          </cell>
          <cell r="R339">
            <v>3</v>
          </cell>
          <cell r="S339" t="str">
            <v>科研費</v>
          </cell>
          <cell r="T339">
            <v>1</v>
          </cell>
          <cell r="U339" t="str">
            <v>繰越有</v>
          </cell>
          <cell r="V339" t="str">
            <v>H23. 4. 1</v>
          </cell>
          <cell r="W339" t="str">
            <v>H24. 3.31</v>
          </cell>
          <cell r="X339">
            <v>5160042</v>
          </cell>
          <cell r="Y339" t="str">
            <v>渡辺　至</v>
          </cell>
          <cell r="Z339">
            <v>10950000</v>
          </cell>
          <cell r="AA339" t="str">
            <v>研）学術院（福浦）</v>
          </cell>
          <cell r="AB339" t="str">
            <v>医学部</v>
          </cell>
          <cell r="AC339" t="str">
            <v>講師</v>
          </cell>
          <cell r="AH339">
            <v>1</v>
          </cell>
          <cell r="AI339" t="str">
            <v>開始</v>
          </cell>
          <cell r="AK339" t="str">
            <v>基盤研究(C)</v>
          </cell>
          <cell r="AL339" t="str">
            <v>H23. 4</v>
          </cell>
          <cell r="AM339" t="str">
            <v>H23. 9</v>
          </cell>
        </row>
        <row r="340">
          <cell r="A340">
            <v>1121592053</v>
          </cell>
          <cell r="B340" t="str">
            <v>（科研）腎癌の病態・予後と相関する遺伝子署名の同定と臨床診断への応用展開</v>
          </cell>
          <cell r="C340">
            <v>10952285</v>
          </cell>
          <cell r="D340" t="str">
            <v>研）矢尾　正祐(19-)</v>
          </cell>
          <cell r="E340" t="str">
            <v>H19. 4. 1</v>
          </cell>
          <cell r="G340" t="str">
            <v>H23年度</v>
          </cell>
          <cell r="H340" t="str">
            <v>（科研）腎癌の病態・予後と相関する遺伝子</v>
          </cell>
          <cell r="I340" t="str">
            <v>科学研究費補助金</v>
          </cell>
          <cell r="J340">
            <v>8160006</v>
          </cell>
          <cell r="K340" t="str">
            <v>大堀　陽子</v>
          </cell>
          <cell r="L340">
            <v>10320000</v>
          </cell>
          <cell r="M340" t="str">
            <v>研究推進課（22-）</v>
          </cell>
          <cell r="N340">
            <v>650000000</v>
          </cell>
          <cell r="O340" t="str">
            <v>（支出）科学研究費補助金</v>
          </cell>
          <cell r="P340">
            <v>1</v>
          </cell>
          <cell r="Q340" t="str">
            <v>直接経費</v>
          </cell>
          <cell r="R340">
            <v>3</v>
          </cell>
          <cell r="S340" t="str">
            <v>科研費</v>
          </cell>
          <cell r="T340">
            <v>1</v>
          </cell>
          <cell r="U340" t="str">
            <v>繰越有</v>
          </cell>
          <cell r="V340" t="str">
            <v>H23. 4. 1</v>
          </cell>
          <cell r="W340" t="str">
            <v>H24. 3.31</v>
          </cell>
          <cell r="X340">
            <v>931427</v>
          </cell>
          <cell r="Y340" t="str">
            <v>矢尾　正祐</v>
          </cell>
          <cell r="Z340">
            <v>10950000</v>
          </cell>
          <cell r="AA340" t="str">
            <v>研）学術院（福浦）</v>
          </cell>
          <cell r="AB340" t="str">
            <v>医学部</v>
          </cell>
          <cell r="AC340" t="str">
            <v>准教授</v>
          </cell>
          <cell r="AH340">
            <v>1</v>
          </cell>
          <cell r="AI340" t="str">
            <v>開始</v>
          </cell>
          <cell r="AK340" t="str">
            <v>基盤研究(C)</v>
          </cell>
          <cell r="AL340" t="str">
            <v>H23. 4</v>
          </cell>
          <cell r="AM340" t="str">
            <v>H23. 9</v>
          </cell>
        </row>
        <row r="341">
          <cell r="A341">
            <v>1121592053</v>
          </cell>
          <cell r="B341" t="str">
            <v>（科研）腎癌の病態・予後と相関する遺伝子署名の同定と臨床診断への応用展開</v>
          </cell>
          <cell r="C341">
            <v>11001045</v>
          </cell>
          <cell r="D341" t="str">
            <v>病附）中井川　昇</v>
          </cell>
          <cell r="E341" t="str">
            <v>H16. 4. 1</v>
          </cell>
          <cell r="G341" t="str">
            <v>H23年度</v>
          </cell>
          <cell r="H341" t="str">
            <v>（科研）腎癌の病態・予後と相関する遺伝子</v>
          </cell>
          <cell r="I341" t="str">
            <v>科学研究費補助金</v>
          </cell>
          <cell r="J341">
            <v>8160006</v>
          </cell>
          <cell r="K341" t="str">
            <v>大堀　陽子</v>
          </cell>
          <cell r="L341">
            <v>10320000</v>
          </cell>
          <cell r="M341" t="str">
            <v>研究推進課（22-）</v>
          </cell>
          <cell r="N341">
            <v>650000000</v>
          </cell>
          <cell r="O341" t="str">
            <v>（支出）科学研究費補助金</v>
          </cell>
          <cell r="P341">
            <v>1</v>
          </cell>
          <cell r="Q341" t="str">
            <v>直接経費</v>
          </cell>
          <cell r="R341">
            <v>3</v>
          </cell>
          <cell r="S341" t="str">
            <v>科研費</v>
          </cell>
          <cell r="T341">
            <v>1</v>
          </cell>
          <cell r="U341" t="str">
            <v>繰越有</v>
          </cell>
          <cell r="V341" t="str">
            <v>H23. 4. 1</v>
          </cell>
          <cell r="W341" t="str">
            <v>H24. 3.31</v>
          </cell>
          <cell r="X341">
            <v>931427</v>
          </cell>
          <cell r="Y341" t="str">
            <v>矢尾　正祐</v>
          </cell>
          <cell r="Z341">
            <v>10950000</v>
          </cell>
          <cell r="AA341" t="str">
            <v>研）学術院（福浦）</v>
          </cell>
          <cell r="AB341" t="str">
            <v>医学部</v>
          </cell>
          <cell r="AC341" t="str">
            <v>准教授</v>
          </cell>
          <cell r="AH341">
            <v>1</v>
          </cell>
          <cell r="AI341" t="str">
            <v>開始</v>
          </cell>
          <cell r="AK341" t="str">
            <v>基盤研究(C)</v>
          </cell>
          <cell r="AL341" t="str">
            <v>H23. 4</v>
          </cell>
          <cell r="AM341" t="str">
            <v>H23. 9</v>
          </cell>
        </row>
        <row r="342">
          <cell r="A342">
            <v>1121592080</v>
          </cell>
          <cell r="B342" t="str">
            <v>（科研）精子幹細胞からの精子形成培養法の開発</v>
          </cell>
          <cell r="C342">
            <v>10952143</v>
          </cell>
          <cell r="D342" t="str">
            <v>研）小川　毅彦（19-）</v>
          </cell>
          <cell r="E342" t="str">
            <v>H19. 4. 1</v>
          </cell>
          <cell r="G342" t="str">
            <v>H23年度</v>
          </cell>
          <cell r="H342" t="str">
            <v>（科研）精子幹細胞からの精子形成培養法の</v>
          </cell>
          <cell r="I342" t="str">
            <v>科学研究費補助金</v>
          </cell>
          <cell r="J342">
            <v>8160006</v>
          </cell>
          <cell r="K342" t="str">
            <v>大堀　陽子</v>
          </cell>
          <cell r="L342">
            <v>10320000</v>
          </cell>
          <cell r="M342" t="str">
            <v>研究推進課（22-）</v>
          </cell>
          <cell r="N342">
            <v>650000000</v>
          </cell>
          <cell r="O342" t="str">
            <v>（支出）科学研究費補助金</v>
          </cell>
          <cell r="P342">
            <v>1</v>
          </cell>
          <cell r="Q342" t="str">
            <v>直接経費</v>
          </cell>
          <cell r="R342">
            <v>3</v>
          </cell>
          <cell r="S342" t="str">
            <v>科研費</v>
          </cell>
          <cell r="T342">
            <v>1</v>
          </cell>
          <cell r="U342" t="str">
            <v>繰越有</v>
          </cell>
          <cell r="V342" t="str">
            <v>H23. 4. 1</v>
          </cell>
          <cell r="W342" t="str">
            <v>H24. 3.31</v>
          </cell>
          <cell r="X342">
            <v>980124</v>
          </cell>
          <cell r="Y342" t="str">
            <v>小川　毅彦</v>
          </cell>
          <cell r="Z342">
            <v>10950000</v>
          </cell>
          <cell r="AA342" t="str">
            <v>研）学術院（福浦）</v>
          </cell>
          <cell r="AB342" t="str">
            <v>医学部</v>
          </cell>
          <cell r="AC342" t="str">
            <v>准教授</v>
          </cell>
          <cell r="AH342">
            <v>1</v>
          </cell>
          <cell r="AI342" t="str">
            <v>開始</v>
          </cell>
          <cell r="AK342" t="str">
            <v>基盤研究(C)</v>
          </cell>
          <cell r="AL342" t="str">
            <v>H23. 4</v>
          </cell>
          <cell r="AM342" t="str">
            <v>H23. 9</v>
          </cell>
        </row>
        <row r="343">
          <cell r="A343">
            <v>1121592201</v>
          </cell>
          <cell r="B343" t="str">
            <v>（科研）アデノウィルスを用いたテロメラーゼプロモーター制御による頭頸部癌治療の開発</v>
          </cell>
          <cell r="C343">
            <v>10952216</v>
          </cell>
          <cell r="D343" t="str">
            <v>研）佃　守(19-)</v>
          </cell>
          <cell r="E343" t="str">
            <v>H19. 4. 1</v>
          </cell>
          <cell r="G343" t="str">
            <v>H23年度</v>
          </cell>
          <cell r="H343" t="str">
            <v>（科研）アデノウィルスを用いたテロメラー</v>
          </cell>
          <cell r="I343" t="str">
            <v>科学研究費補助金</v>
          </cell>
          <cell r="J343">
            <v>8160006</v>
          </cell>
          <cell r="K343" t="str">
            <v>大堀　陽子</v>
          </cell>
          <cell r="L343">
            <v>10320000</v>
          </cell>
          <cell r="M343" t="str">
            <v>研究推進課（22-）</v>
          </cell>
          <cell r="N343">
            <v>650000000</v>
          </cell>
          <cell r="O343" t="str">
            <v>（支出）科学研究費補助金</v>
          </cell>
          <cell r="P343">
            <v>1</v>
          </cell>
          <cell r="Q343" t="str">
            <v>直接経費</v>
          </cell>
          <cell r="R343">
            <v>3</v>
          </cell>
          <cell r="S343" t="str">
            <v>科研費</v>
          </cell>
          <cell r="T343">
            <v>1</v>
          </cell>
          <cell r="U343" t="str">
            <v>繰越有</v>
          </cell>
          <cell r="V343" t="str">
            <v>H23. 4. 1</v>
          </cell>
          <cell r="W343" t="str">
            <v>H24. 3.31</v>
          </cell>
          <cell r="X343">
            <v>911336</v>
          </cell>
          <cell r="Y343" t="str">
            <v>佃　守</v>
          </cell>
          <cell r="Z343">
            <v>10950000</v>
          </cell>
          <cell r="AA343" t="str">
            <v>研）学術院（福浦）</v>
          </cell>
          <cell r="AB343" t="str">
            <v>医学部</v>
          </cell>
          <cell r="AC343" t="str">
            <v>教授</v>
          </cell>
          <cell r="AH343">
            <v>1</v>
          </cell>
          <cell r="AI343" t="str">
            <v>開始</v>
          </cell>
          <cell r="AK343" t="str">
            <v>基盤研究(C)</v>
          </cell>
          <cell r="AL343" t="str">
            <v>H23. 4</v>
          </cell>
          <cell r="AM343" t="str">
            <v>H23. 9</v>
          </cell>
        </row>
        <row r="344">
          <cell r="A344">
            <v>1121592311</v>
          </cell>
          <cell r="B344" t="str">
            <v>（科研）急性肺傷害治療における血管内皮細胞増殖因子分泌型レセプター遺伝子導入の効果</v>
          </cell>
          <cell r="C344">
            <v>11005271</v>
          </cell>
          <cell r="D344" t="str">
            <v>病）馬場　靖子（22-）</v>
          </cell>
          <cell r="E344" t="str">
            <v>H22. 4. 1</v>
          </cell>
          <cell r="G344" t="str">
            <v>H23年度</v>
          </cell>
          <cell r="H344" t="str">
            <v>（科研）急性肺傷害治療における血管内皮細</v>
          </cell>
          <cell r="I344" t="str">
            <v>科学研究費補助金</v>
          </cell>
          <cell r="J344">
            <v>8160006</v>
          </cell>
          <cell r="K344" t="str">
            <v>大堀　陽子</v>
          </cell>
          <cell r="L344">
            <v>10320000</v>
          </cell>
          <cell r="M344" t="str">
            <v>研究推進課（22-）</v>
          </cell>
          <cell r="N344">
            <v>650000000</v>
          </cell>
          <cell r="O344" t="str">
            <v>（支出）科学研究費補助金</v>
          </cell>
          <cell r="P344">
            <v>1</v>
          </cell>
          <cell r="Q344" t="str">
            <v>直接経費</v>
          </cell>
          <cell r="R344">
            <v>3</v>
          </cell>
          <cell r="S344" t="str">
            <v>科研費</v>
          </cell>
          <cell r="T344">
            <v>1</v>
          </cell>
          <cell r="U344" t="str">
            <v>繰越有</v>
          </cell>
          <cell r="V344" t="str">
            <v>H23. 4. 1</v>
          </cell>
          <cell r="W344" t="str">
            <v>H24. 3.31</v>
          </cell>
          <cell r="X344">
            <v>1070514</v>
          </cell>
          <cell r="Y344" t="str">
            <v>馬場　靖子</v>
          </cell>
          <cell r="Z344">
            <v>11000000</v>
          </cell>
          <cell r="AA344" t="str">
            <v>病）学術院（病院）</v>
          </cell>
          <cell r="AB344" t="str">
            <v>センター病院</v>
          </cell>
          <cell r="AC344" t="str">
            <v>助教</v>
          </cell>
          <cell r="AH344">
            <v>1</v>
          </cell>
          <cell r="AI344" t="str">
            <v>開始</v>
          </cell>
          <cell r="AK344" t="str">
            <v>基盤研究(C)</v>
          </cell>
          <cell r="AL344" t="str">
            <v>H23. 4</v>
          </cell>
          <cell r="AM344" t="str">
            <v>H23. 9</v>
          </cell>
        </row>
        <row r="345">
          <cell r="A345">
            <v>1121592311</v>
          </cell>
          <cell r="B345" t="str">
            <v>（科研）急性肺傷害治療における血管内皮細胞増殖因子分泌型レセプター遺伝子導入の効果</v>
          </cell>
          <cell r="C345">
            <v>11005317</v>
          </cell>
          <cell r="D345" t="str">
            <v>病）倉橋　清泰（23-）</v>
          </cell>
          <cell r="E345" t="str">
            <v>H23. 4. 1</v>
          </cell>
          <cell r="G345" t="str">
            <v>H23年度</v>
          </cell>
          <cell r="H345" t="str">
            <v>（科研）急性肺傷害治療における血管内皮細</v>
          </cell>
          <cell r="I345" t="str">
            <v>科学研究費補助金</v>
          </cell>
          <cell r="J345">
            <v>8160006</v>
          </cell>
          <cell r="K345" t="str">
            <v>大堀　陽子</v>
          </cell>
          <cell r="L345">
            <v>10320000</v>
          </cell>
          <cell r="M345" t="str">
            <v>研究推進課（22-）</v>
          </cell>
          <cell r="N345">
            <v>650000000</v>
          </cell>
          <cell r="O345" t="str">
            <v>（支出）科学研究費補助金</v>
          </cell>
          <cell r="P345">
            <v>1</v>
          </cell>
          <cell r="Q345" t="str">
            <v>直接経費</v>
          </cell>
          <cell r="R345">
            <v>3</v>
          </cell>
          <cell r="S345" t="str">
            <v>科研費</v>
          </cell>
          <cell r="T345">
            <v>1</v>
          </cell>
          <cell r="U345" t="str">
            <v>繰越有</v>
          </cell>
          <cell r="V345" t="str">
            <v>H23. 4. 1</v>
          </cell>
          <cell r="W345" t="str">
            <v>H24. 3.31</v>
          </cell>
          <cell r="X345">
            <v>1070514</v>
          </cell>
          <cell r="Y345" t="str">
            <v>馬場　靖子</v>
          </cell>
          <cell r="Z345">
            <v>11000000</v>
          </cell>
          <cell r="AA345" t="str">
            <v>病）学術院（病院）</v>
          </cell>
          <cell r="AB345" t="str">
            <v>センター病院</v>
          </cell>
          <cell r="AC345" t="str">
            <v>助教</v>
          </cell>
          <cell r="AH345">
            <v>1</v>
          </cell>
          <cell r="AI345" t="str">
            <v>開始</v>
          </cell>
          <cell r="AK345" t="str">
            <v>基盤研究(C)</v>
          </cell>
          <cell r="AL345" t="str">
            <v>H23. 4</v>
          </cell>
          <cell r="AM345" t="str">
            <v>H23. 9</v>
          </cell>
        </row>
        <row r="346">
          <cell r="A346">
            <v>1121592534</v>
          </cell>
          <cell r="B346" t="str">
            <v>（科研）バーチャルリアリティによる内視鏡支援下口腔外科手術手技訓練システムの開発</v>
          </cell>
          <cell r="C346">
            <v>10952219</v>
          </cell>
          <cell r="D346" t="str">
            <v>研）藤内　祝(19-)</v>
          </cell>
          <cell r="E346" t="str">
            <v>H19. 4. 1</v>
          </cell>
          <cell r="G346" t="str">
            <v>H23年度</v>
          </cell>
          <cell r="H346" t="str">
            <v>（科研）バーチャルリアリティによる内視鏡</v>
          </cell>
          <cell r="I346" t="str">
            <v>科学研究費補助金</v>
          </cell>
          <cell r="J346">
            <v>8160006</v>
          </cell>
          <cell r="K346" t="str">
            <v>大堀　陽子</v>
          </cell>
          <cell r="L346">
            <v>10320000</v>
          </cell>
          <cell r="M346" t="str">
            <v>研究推進課（22-）</v>
          </cell>
          <cell r="N346">
            <v>650000000</v>
          </cell>
          <cell r="O346" t="str">
            <v>（支出）科学研究費補助金</v>
          </cell>
          <cell r="P346">
            <v>1</v>
          </cell>
          <cell r="Q346" t="str">
            <v>直接経費</v>
          </cell>
          <cell r="R346">
            <v>3</v>
          </cell>
          <cell r="S346" t="str">
            <v>科研費</v>
          </cell>
          <cell r="T346">
            <v>1</v>
          </cell>
          <cell r="U346" t="str">
            <v>繰越有</v>
          </cell>
          <cell r="V346" t="str">
            <v>H23. 4. 1</v>
          </cell>
          <cell r="W346" t="str">
            <v>H24. 3.31</v>
          </cell>
          <cell r="X346">
            <v>1060507</v>
          </cell>
          <cell r="Y346" t="str">
            <v>藤内　祝</v>
          </cell>
          <cell r="Z346">
            <v>11000000</v>
          </cell>
          <cell r="AA346" t="str">
            <v>病）学術院（病院）</v>
          </cell>
          <cell r="AB346" t="str">
            <v>医学部</v>
          </cell>
          <cell r="AC346" t="str">
            <v>教授</v>
          </cell>
          <cell r="AH346">
            <v>1</v>
          </cell>
          <cell r="AI346" t="str">
            <v>開始</v>
          </cell>
          <cell r="AK346" t="str">
            <v>基盤研究(C)　分担者（香川大学）</v>
          </cell>
          <cell r="AL346" t="str">
            <v>H23. 4</v>
          </cell>
          <cell r="AM346" t="str">
            <v>H23. 9</v>
          </cell>
        </row>
        <row r="347">
          <cell r="A347">
            <v>1121592534</v>
          </cell>
          <cell r="B347" t="str">
            <v>（科研）バーチャルリアリティによる内視鏡支援下口腔外科手術手技訓練システムの開発</v>
          </cell>
          <cell r="C347">
            <v>11001244</v>
          </cell>
          <cell r="D347" t="str">
            <v>病附）岩井　俊憲（22-）</v>
          </cell>
          <cell r="E347" t="str">
            <v>H22. 4. 1</v>
          </cell>
          <cell r="G347" t="str">
            <v>H23年度</v>
          </cell>
          <cell r="H347" t="str">
            <v>（科研）バーチャルリアリティによる内視鏡</v>
          </cell>
          <cell r="I347" t="str">
            <v>科学研究費補助金</v>
          </cell>
          <cell r="J347">
            <v>8160006</v>
          </cell>
          <cell r="K347" t="str">
            <v>大堀　陽子</v>
          </cell>
          <cell r="L347">
            <v>10320000</v>
          </cell>
          <cell r="M347" t="str">
            <v>研究推進課（22-）</v>
          </cell>
          <cell r="N347">
            <v>650000000</v>
          </cell>
          <cell r="O347" t="str">
            <v>（支出）科学研究費補助金</v>
          </cell>
          <cell r="P347">
            <v>1</v>
          </cell>
          <cell r="Q347" t="str">
            <v>直接経費</v>
          </cell>
          <cell r="R347">
            <v>3</v>
          </cell>
          <cell r="S347" t="str">
            <v>科研費</v>
          </cell>
          <cell r="T347">
            <v>1</v>
          </cell>
          <cell r="U347" t="str">
            <v>繰越有</v>
          </cell>
          <cell r="V347" t="str">
            <v>H23. 4. 1</v>
          </cell>
          <cell r="W347" t="str">
            <v>H24. 3.31</v>
          </cell>
          <cell r="X347">
            <v>1060507</v>
          </cell>
          <cell r="Y347" t="str">
            <v>藤内　祝</v>
          </cell>
          <cell r="Z347">
            <v>11000000</v>
          </cell>
          <cell r="AA347" t="str">
            <v>病）学術院（病院）</v>
          </cell>
          <cell r="AB347" t="str">
            <v>医学部</v>
          </cell>
          <cell r="AC347" t="str">
            <v>教授</v>
          </cell>
          <cell r="AH347">
            <v>1</v>
          </cell>
          <cell r="AI347" t="str">
            <v>開始</v>
          </cell>
          <cell r="AK347" t="str">
            <v>基盤研究(C)　分担者（香川大学）</v>
          </cell>
          <cell r="AL347" t="str">
            <v>H23. 4</v>
          </cell>
          <cell r="AM347" t="str">
            <v>H23. 9</v>
          </cell>
        </row>
        <row r="348">
          <cell r="A348">
            <v>1121592579</v>
          </cell>
          <cell r="B348" t="str">
            <v>（科研）CD34陽性細胞を用いる骨再生促進法に対するG-CSFの併用効果</v>
          </cell>
          <cell r="C348">
            <v>10952219</v>
          </cell>
          <cell r="D348" t="str">
            <v>研）藤内　祝(19-)</v>
          </cell>
          <cell r="E348" t="str">
            <v>H19. 4. 1</v>
          </cell>
          <cell r="G348" t="str">
            <v>H23年度</v>
          </cell>
          <cell r="H348" t="str">
            <v>（科研）CD34陽性細胞を用いる骨再生促進法</v>
          </cell>
          <cell r="I348" t="str">
            <v>科学研究費補助金</v>
          </cell>
          <cell r="J348">
            <v>8160006</v>
          </cell>
          <cell r="K348" t="str">
            <v>大堀　陽子</v>
          </cell>
          <cell r="L348">
            <v>10320000</v>
          </cell>
          <cell r="M348" t="str">
            <v>研究推進課（22-）</v>
          </cell>
          <cell r="N348">
            <v>650000000</v>
          </cell>
          <cell r="O348" t="str">
            <v>（支出）科学研究費補助金</v>
          </cell>
          <cell r="P348">
            <v>1</v>
          </cell>
          <cell r="Q348" t="str">
            <v>直接経費</v>
          </cell>
          <cell r="R348">
            <v>3</v>
          </cell>
          <cell r="S348" t="str">
            <v>科研費</v>
          </cell>
          <cell r="T348">
            <v>1</v>
          </cell>
          <cell r="U348" t="str">
            <v>繰越有</v>
          </cell>
          <cell r="V348" t="str">
            <v>H23. 4. 1</v>
          </cell>
          <cell r="W348" t="str">
            <v>H24. 3.31</v>
          </cell>
          <cell r="X348">
            <v>1010132</v>
          </cell>
          <cell r="Y348" t="str">
            <v>太田　信介</v>
          </cell>
          <cell r="Z348">
            <v>11350000</v>
          </cell>
          <cell r="AA348" t="str">
            <v>客)客員教員等(福浦)(19-)</v>
          </cell>
          <cell r="AB348" t="str">
            <v>医学部</v>
          </cell>
          <cell r="AC348" t="str">
            <v>客員研究員</v>
          </cell>
          <cell r="AH348">
            <v>1</v>
          </cell>
          <cell r="AI348" t="str">
            <v>開始</v>
          </cell>
          <cell r="AK348" t="str">
            <v>基盤研究(C)</v>
          </cell>
          <cell r="AL348" t="str">
            <v>H23. 4</v>
          </cell>
          <cell r="AM348" t="str">
            <v>H23. 9</v>
          </cell>
        </row>
        <row r="349">
          <cell r="A349">
            <v>1121592579</v>
          </cell>
          <cell r="B349" t="str">
            <v>（科研）CD34陽性細胞を用いる骨再生促進法に対するG-CSFの併用効果</v>
          </cell>
          <cell r="C349">
            <v>10952359</v>
          </cell>
          <cell r="D349" t="str">
            <v>研）光藤　健司（21-）</v>
          </cell>
          <cell r="E349" t="str">
            <v>H21. 4. 1</v>
          </cell>
          <cell r="G349" t="str">
            <v>H23年度</v>
          </cell>
          <cell r="H349" t="str">
            <v>（科研）CD34陽性細胞を用いる骨再生促進法</v>
          </cell>
          <cell r="I349" t="str">
            <v>科学研究費補助金</v>
          </cell>
          <cell r="J349">
            <v>8160006</v>
          </cell>
          <cell r="K349" t="str">
            <v>大堀　陽子</v>
          </cell>
          <cell r="L349">
            <v>10320000</v>
          </cell>
          <cell r="M349" t="str">
            <v>研究推進課（22-）</v>
          </cell>
          <cell r="N349">
            <v>650000000</v>
          </cell>
          <cell r="O349" t="str">
            <v>（支出）科学研究費補助金</v>
          </cell>
          <cell r="P349">
            <v>1</v>
          </cell>
          <cell r="Q349" t="str">
            <v>直接経費</v>
          </cell>
          <cell r="R349">
            <v>3</v>
          </cell>
          <cell r="S349" t="str">
            <v>科研費</v>
          </cell>
          <cell r="T349">
            <v>1</v>
          </cell>
          <cell r="U349" t="str">
            <v>繰越有</v>
          </cell>
          <cell r="V349" t="str">
            <v>H23. 4. 1</v>
          </cell>
          <cell r="W349" t="str">
            <v>H24. 3.31</v>
          </cell>
          <cell r="X349">
            <v>1010132</v>
          </cell>
          <cell r="Y349" t="str">
            <v>太田　信介</v>
          </cell>
          <cell r="Z349">
            <v>11350000</v>
          </cell>
          <cell r="AA349" t="str">
            <v>客)客員教員等(福浦)(19-)</v>
          </cell>
          <cell r="AB349" t="str">
            <v>医学部</v>
          </cell>
          <cell r="AC349" t="str">
            <v>客員研究員</v>
          </cell>
          <cell r="AH349">
            <v>1</v>
          </cell>
          <cell r="AI349" t="str">
            <v>開始</v>
          </cell>
          <cell r="AK349" t="str">
            <v>基盤研究(C)</v>
          </cell>
          <cell r="AL349" t="str">
            <v>H23. 4</v>
          </cell>
          <cell r="AM349" t="str">
            <v>H23. 9</v>
          </cell>
        </row>
        <row r="350">
          <cell r="A350">
            <v>1121592708</v>
          </cell>
          <cell r="B350" t="str">
            <v>（科研）背部温罨法による上肢の皮膚温度上昇に影響を及ぼす知覚神経、交感神経系の基礎研究</v>
          </cell>
          <cell r="C350">
            <v>10953021</v>
          </cell>
          <cell r="D350" t="str">
            <v>研）塚越　みどり(19-)</v>
          </cell>
          <cell r="E350" t="str">
            <v>H19. 4. 1</v>
          </cell>
          <cell r="G350" t="str">
            <v>H23年度</v>
          </cell>
          <cell r="H350" t="str">
            <v>（科研）背部温罨法による上肢の皮膚温度上</v>
          </cell>
          <cell r="I350" t="str">
            <v>科学研究費補助金</v>
          </cell>
          <cell r="J350">
            <v>8160006</v>
          </cell>
          <cell r="K350" t="str">
            <v>大堀　陽子</v>
          </cell>
          <cell r="L350">
            <v>10320000</v>
          </cell>
          <cell r="M350" t="str">
            <v>研究推進課（22-）</v>
          </cell>
          <cell r="N350">
            <v>650000000</v>
          </cell>
          <cell r="O350" t="str">
            <v>（支出）科学研究費補助金</v>
          </cell>
          <cell r="P350">
            <v>1</v>
          </cell>
          <cell r="Q350" t="str">
            <v>直接経費</v>
          </cell>
          <cell r="R350">
            <v>3</v>
          </cell>
          <cell r="S350" t="str">
            <v>科研費</v>
          </cell>
          <cell r="T350">
            <v>1</v>
          </cell>
          <cell r="U350" t="str">
            <v>繰越有</v>
          </cell>
          <cell r="V350" t="str">
            <v>H23. 4. 1</v>
          </cell>
          <cell r="W350" t="str">
            <v>H24. 3.31</v>
          </cell>
          <cell r="X350">
            <v>1050540</v>
          </cell>
          <cell r="Y350" t="str">
            <v>塚越　みどり</v>
          </cell>
          <cell r="Z350">
            <v>10950000</v>
          </cell>
          <cell r="AA350" t="str">
            <v>研）学術院（福浦）</v>
          </cell>
          <cell r="AB350" t="str">
            <v>医学部</v>
          </cell>
          <cell r="AC350" t="str">
            <v>准教授</v>
          </cell>
          <cell r="AH350">
            <v>1</v>
          </cell>
          <cell r="AI350" t="str">
            <v>開始</v>
          </cell>
          <cell r="AK350" t="str">
            <v>基盤研究(C)</v>
          </cell>
          <cell r="AL350" t="str">
            <v>H23. 4</v>
          </cell>
          <cell r="AM350" t="str">
            <v>H23. 9</v>
          </cell>
        </row>
        <row r="351">
          <cell r="A351">
            <v>1121592816</v>
          </cell>
          <cell r="B351" t="str">
            <v>（科研）小児がん治療における食生活セルフマネジメント支援プログラムの開発</v>
          </cell>
          <cell r="C351">
            <v>10953025</v>
          </cell>
          <cell r="D351" t="str">
            <v>研）永田　真弓(19-)</v>
          </cell>
          <cell r="E351" t="str">
            <v>H19. 4. 1</v>
          </cell>
          <cell r="G351" t="str">
            <v>H23年度</v>
          </cell>
          <cell r="H351" t="str">
            <v>（科研）小児がん治療における食生活セルフ</v>
          </cell>
          <cell r="I351" t="str">
            <v>科学研究費補助金</v>
          </cell>
          <cell r="J351">
            <v>8160006</v>
          </cell>
          <cell r="K351" t="str">
            <v>大堀　陽子</v>
          </cell>
          <cell r="L351">
            <v>10320000</v>
          </cell>
          <cell r="M351" t="str">
            <v>研究推進課（22-）</v>
          </cell>
          <cell r="N351">
            <v>650000000</v>
          </cell>
          <cell r="O351" t="str">
            <v>（支出）科学研究費補助金</v>
          </cell>
          <cell r="P351">
            <v>1</v>
          </cell>
          <cell r="Q351" t="str">
            <v>直接経費</v>
          </cell>
          <cell r="R351">
            <v>3</v>
          </cell>
          <cell r="S351" t="str">
            <v>科研費</v>
          </cell>
          <cell r="T351">
            <v>1</v>
          </cell>
          <cell r="U351" t="str">
            <v>繰越有</v>
          </cell>
          <cell r="V351" t="str">
            <v>H23. 4. 1</v>
          </cell>
          <cell r="W351" t="str">
            <v>H24. 3.31</v>
          </cell>
          <cell r="X351">
            <v>1050596</v>
          </cell>
          <cell r="Y351" t="str">
            <v>永田　真弓</v>
          </cell>
          <cell r="Z351">
            <v>10950000</v>
          </cell>
          <cell r="AA351" t="str">
            <v>研）学術院（福浦）</v>
          </cell>
          <cell r="AB351" t="str">
            <v>医学部</v>
          </cell>
          <cell r="AC351" t="str">
            <v>准教授</v>
          </cell>
          <cell r="AH351">
            <v>1</v>
          </cell>
          <cell r="AI351" t="str">
            <v>開始</v>
          </cell>
          <cell r="AK351" t="str">
            <v>基盤研究(C)</v>
          </cell>
          <cell r="AL351" t="str">
            <v>H23. 4</v>
          </cell>
          <cell r="AM351" t="str">
            <v>H23. 9</v>
          </cell>
        </row>
        <row r="352">
          <cell r="A352">
            <v>1121592816</v>
          </cell>
          <cell r="B352" t="str">
            <v>（科研）小児がん治療における食生活セルフマネジメント支援プログラムの開発</v>
          </cell>
          <cell r="C352">
            <v>10953038</v>
          </cell>
          <cell r="D352" t="str">
            <v>研）廣瀬　幸美（19-）</v>
          </cell>
          <cell r="E352" t="str">
            <v>H19. 4. 1</v>
          </cell>
          <cell r="G352" t="str">
            <v>H23年度</v>
          </cell>
          <cell r="H352" t="str">
            <v>（科研）小児がん治療における食生活セルフ</v>
          </cell>
          <cell r="I352" t="str">
            <v>科学研究費補助金</v>
          </cell>
          <cell r="J352">
            <v>8160006</v>
          </cell>
          <cell r="K352" t="str">
            <v>大堀　陽子</v>
          </cell>
          <cell r="L352">
            <v>10320000</v>
          </cell>
          <cell r="M352" t="str">
            <v>研究推進課（22-）</v>
          </cell>
          <cell r="N352">
            <v>650000000</v>
          </cell>
          <cell r="O352" t="str">
            <v>（支出）科学研究費補助金</v>
          </cell>
          <cell r="P352">
            <v>1</v>
          </cell>
          <cell r="Q352" t="str">
            <v>直接経費</v>
          </cell>
          <cell r="R352">
            <v>3</v>
          </cell>
          <cell r="S352" t="str">
            <v>科研費</v>
          </cell>
          <cell r="T352">
            <v>1</v>
          </cell>
          <cell r="U352" t="str">
            <v>繰越有</v>
          </cell>
          <cell r="V352" t="str">
            <v>H23. 4. 1</v>
          </cell>
          <cell r="W352" t="str">
            <v>H24. 3.31</v>
          </cell>
          <cell r="X352">
            <v>1050596</v>
          </cell>
          <cell r="Y352" t="str">
            <v>永田　真弓</v>
          </cell>
          <cell r="Z352">
            <v>10950000</v>
          </cell>
          <cell r="AA352" t="str">
            <v>研）学術院（福浦）</v>
          </cell>
          <cell r="AB352" t="str">
            <v>医学部</v>
          </cell>
          <cell r="AC352" t="str">
            <v>准教授</v>
          </cell>
          <cell r="AH352">
            <v>1</v>
          </cell>
          <cell r="AI352" t="str">
            <v>開始</v>
          </cell>
          <cell r="AK352" t="str">
            <v>基盤研究(C)</v>
          </cell>
          <cell r="AL352" t="str">
            <v>H23. 4</v>
          </cell>
          <cell r="AM352" t="str">
            <v>H23. 9</v>
          </cell>
        </row>
        <row r="353">
          <cell r="A353">
            <v>1121592905</v>
          </cell>
          <cell r="B353" t="str">
            <v>（科研）高齢者ケアのためのリフレクションを活用したチームづくりに関する研究</v>
          </cell>
          <cell r="C353">
            <v>10953002</v>
          </cell>
          <cell r="D353" t="str">
            <v>研）青木　由美恵(19-)</v>
          </cell>
          <cell r="E353" t="str">
            <v>H19. 4. 1</v>
          </cell>
          <cell r="G353" t="str">
            <v>H23年度</v>
          </cell>
          <cell r="H353" t="str">
            <v>（科研）高齢者ケアのためのリフレクション</v>
          </cell>
          <cell r="I353" t="str">
            <v>科学研究費補助金</v>
          </cell>
          <cell r="J353">
            <v>8160006</v>
          </cell>
          <cell r="K353" t="str">
            <v>大堀　陽子</v>
          </cell>
          <cell r="L353">
            <v>10320000</v>
          </cell>
          <cell r="M353" t="str">
            <v>研究推進課（22-）</v>
          </cell>
          <cell r="N353">
            <v>650000000</v>
          </cell>
          <cell r="O353" t="str">
            <v>（支出）科学研究費補助金</v>
          </cell>
          <cell r="P353">
            <v>1</v>
          </cell>
          <cell r="Q353" t="str">
            <v>直接経費</v>
          </cell>
          <cell r="R353">
            <v>3</v>
          </cell>
          <cell r="S353" t="str">
            <v>科研費</v>
          </cell>
          <cell r="T353">
            <v>1</v>
          </cell>
          <cell r="U353" t="str">
            <v>繰越有</v>
          </cell>
          <cell r="V353" t="str">
            <v>H23. 4. 1</v>
          </cell>
          <cell r="W353" t="str">
            <v>H24. 3.31</v>
          </cell>
          <cell r="X353">
            <v>1060532</v>
          </cell>
          <cell r="Y353" t="str">
            <v>青木　由美恵</v>
          </cell>
          <cell r="Z353">
            <v>10950000</v>
          </cell>
          <cell r="AA353" t="str">
            <v>研）学術院（福浦）</v>
          </cell>
          <cell r="AB353" t="str">
            <v>医学部</v>
          </cell>
          <cell r="AC353" t="str">
            <v>准教授</v>
          </cell>
          <cell r="AH353">
            <v>1</v>
          </cell>
          <cell r="AI353" t="str">
            <v>開始</v>
          </cell>
          <cell r="AK353" t="str">
            <v>基盤研究(C)</v>
          </cell>
          <cell r="AL353" t="str">
            <v>H23. 4</v>
          </cell>
          <cell r="AM353" t="str">
            <v>H23. 9</v>
          </cell>
        </row>
        <row r="354">
          <cell r="A354">
            <v>1121592926</v>
          </cell>
          <cell r="B354" t="str">
            <v>（科研）都市部における世代間交流プログラム実践評価指標と視覚教育媒体の有効性の検証</v>
          </cell>
          <cell r="C354">
            <v>10953045</v>
          </cell>
          <cell r="D354" t="str">
            <v>研）糸井　和佳（21-）</v>
          </cell>
          <cell r="E354" t="str">
            <v>H21. 4. 1</v>
          </cell>
          <cell r="G354" t="str">
            <v>H23年度</v>
          </cell>
          <cell r="H354" t="str">
            <v>（科研）都市部における世代間交流プログラ</v>
          </cell>
          <cell r="I354" t="str">
            <v>科学研究費補助金</v>
          </cell>
          <cell r="J354">
            <v>8160006</v>
          </cell>
          <cell r="K354" t="str">
            <v>大堀　陽子</v>
          </cell>
          <cell r="L354">
            <v>10320000</v>
          </cell>
          <cell r="M354" t="str">
            <v>研究推進課（22-）</v>
          </cell>
          <cell r="N354">
            <v>650000000</v>
          </cell>
          <cell r="O354" t="str">
            <v>（支出）科学研究費補助金</v>
          </cell>
          <cell r="P354">
            <v>1</v>
          </cell>
          <cell r="Q354" t="str">
            <v>直接経費</v>
          </cell>
          <cell r="R354">
            <v>3</v>
          </cell>
          <cell r="S354" t="str">
            <v>科研費</v>
          </cell>
          <cell r="T354">
            <v>1</v>
          </cell>
          <cell r="U354" t="str">
            <v>繰越有</v>
          </cell>
          <cell r="V354" t="str">
            <v>H23. 4. 1</v>
          </cell>
          <cell r="W354" t="str">
            <v>H24. 3.31</v>
          </cell>
          <cell r="X354">
            <v>1090525</v>
          </cell>
          <cell r="Y354" t="str">
            <v>糸井　和佳</v>
          </cell>
          <cell r="Z354">
            <v>10950000</v>
          </cell>
          <cell r="AA354" t="str">
            <v>研）学術院（福浦）</v>
          </cell>
          <cell r="AB354" t="str">
            <v>医学部</v>
          </cell>
          <cell r="AC354" t="str">
            <v>助教</v>
          </cell>
          <cell r="AH354">
            <v>1</v>
          </cell>
          <cell r="AI354" t="str">
            <v>開始</v>
          </cell>
          <cell r="AK354" t="str">
            <v>基盤研究(C)</v>
          </cell>
          <cell r="AL354" t="str">
            <v>H23. 4</v>
          </cell>
          <cell r="AM354" t="str">
            <v>H23. 9</v>
          </cell>
        </row>
        <row r="355">
          <cell r="A355">
            <v>1121603004</v>
          </cell>
          <cell r="B355" t="str">
            <v>（科研）天然物の活性母核構造（fragment)を基盤とした新規生理活性分子の創出</v>
          </cell>
          <cell r="C355">
            <v>10901251</v>
          </cell>
          <cell r="D355" t="str">
            <v>研）及川　雅人（21-）</v>
          </cell>
          <cell r="E355" t="str">
            <v>H21. 4. 1</v>
          </cell>
          <cell r="G355" t="str">
            <v>H23年度</v>
          </cell>
          <cell r="H355" t="str">
            <v>（科研）天然物の活性母核構造（fragment)</v>
          </cell>
          <cell r="I355" t="str">
            <v>科学研究費補助金</v>
          </cell>
          <cell r="J355">
            <v>8160006</v>
          </cell>
          <cell r="K355" t="str">
            <v>大堀　陽子</v>
          </cell>
          <cell r="L355">
            <v>10320000</v>
          </cell>
          <cell r="M355" t="str">
            <v>研究推進課（22-）</v>
          </cell>
          <cell r="N355">
            <v>650000000</v>
          </cell>
          <cell r="O355" t="str">
            <v>（支出）科学研究費補助金</v>
          </cell>
          <cell r="P355">
            <v>1</v>
          </cell>
          <cell r="Q355" t="str">
            <v>直接経費</v>
          </cell>
          <cell r="R355">
            <v>3</v>
          </cell>
          <cell r="S355" t="str">
            <v>科研費</v>
          </cell>
          <cell r="T355">
            <v>1</v>
          </cell>
          <cell r="U355" t="str">
            <v>繰越有</v>
          </cell>
          <cell r="V355" t="str">
            <v>H23. 4. 1</v>
          </cell>
          <cell r="W355" t="str">
            <v>H24. 3.31</v>
          </cell>
          <cell r="X355">
            <v>1090507</v>
          </cell>
          <cell r="Y355" t="str">
            <v>及川　雅人</v>
          </cell>
          <cell r="Z355">
            <v>10900000</v>
          </cell>
          <cell r="AA355" t="str">
            <v>研）学術院</v>
          </cell>
          <cell r="AB355" t="str">
            <v>国際総科学部（八景）</v>
          </cell>
          <cell r="AC355" t="str">
            <v>教授</v>
          </cell>
          <cell r="AH355">
            <v>1</v>
          </cell>
          <cell r="AI355" t="str">
            <v>開始</v>
          </cell>
          <cell r="AK355" t="str">
            <v>基盤研究(C)</v>
          </cell>
          <cell r="AL355" t="str">
            <v>H23. 4</v>
          </cell>
          <cell r="AM355" t="str">
            <v>H23. 9</v>
          </cell>
        </row>
        <row r="356">
          <cell r="A356">
            <v>1121659506</v>
          </cell>
          <cell r="B356" t="str">
            <v>(科研)抗がん剤被爆の予防・安全な取り扱いをめざした統合的アプローチの開発</v>
          </cell>
          <cell r="C356">
            <v>10953029</v>
          </cell>
          <cell r="D356" t="str">
            <v>研）平井　和恵(19-)</v>
          </cell>
          <cell r="E356" t="str">
            <v>H19. 4. 1</v>
          </cell>
          <cell r="G356" t="str">
            <v>H23年度</v>
          </cell>
          <cell r="H356" t="str">
            <v>(科研)抗がん剤被爆の予防・安全な取り扱い</v>
          </cell>
          <cell r="I356" t="str">
            <v>科学研究費補助金</v>
          </cell>
          <cell r="J356">
            <v>8160006</v>
          </cell>
          <cell r="K356" t="str">
            <v>大堀　陽子</v>
          </cell>
          <cell r="L356">
            <v>10320000</v>
          </cell>
          <cell r="M356" t="str">
            <v>研究推進課（22-）</v>
          </cell>
          <cell r="N356">
            <v>650000000</v>
          </cell>
          <cell r="O356" t="str">
            <v>（支出）科学研究費補助金</v>
          </cell>
          <cell r="P356">
            <v>1</v>
          </cell>
          <cell r="Q356" t="str">
            <v>直接経費</v>
          </cell>
          <cell r="R356">
            <v>3</v>
          </cell>
          <cell r="S356" t="str">
            <v>科研費</v>
          </cell>
          <cell r="T356">
            <v>1</v>
          </cell>
          <cell r="U356" t="str">
            <v>繰越有</v>
          </cell>
          <cell r="V356" t="str">
            <v>H23. 4. 1</v>
          </cell>
          <cell r="W356" t="str">
            <v>H24. 3.31</v>
          </cell>
          <cell r="X356">
            <v>960058</v>
          </cell>
          <cell r="Y356" t="str">
            <v>平井　和恵</v>
          </cell>
          <cell r="Z356">
            <v>10950000</v>
          </cell>
          <cell r="AA356" t="str">
            <v>研）学術院（福浦）</v>
          </cell>
          <cell r="AB356" t="str">
            <v>医学部</v>
          </cell>
          <cell r="AC356" t="str">
            <v>准教授</v>
          </cell>
          <cell r="AH356">
            <v>1</v>
          </cell>
          <cell r="AI356" t="str">
            <v>開始</v>
          </cell>
          <cell r="AK356" t="str">
            <v>挑戦的萌芽研究　分担者（群馬大学）</v>
          </cell>
          <cell r="AL356" t="str">
            <v>H23. 4</v>
          </cell>
          <cell r="AM356" t="str">
            <v>H23. 9</v>
          </cell>
        </row>
        <row r="357">
          <cell r="A357">
            <v>1121700411</v>
          </cell>
          <cell r="B357" t="str">
            <v>(科研)Ｓｅｍａｐｈｏｒｉｎ3Ａシグナルの細胞内伝播機構の解明</v>
          </cell>
          <cell r="C357">
            <v>10952303</v>
          </cell>
          <cell r="D357" t="str">
            <v>研）山下　直也（20-）</v>
          </cell>
          <cell r="E357" t="str">
            <v>H20. 4. 1</v>
          </cell>
          <cell r="G357" t="str">
            <v>H23年度</v>
          </cell>
          <cell r="H357" t="str">
            <v>(科研)Ｓｅｍａｐｈｏｒｉｎ3Ａシグナルの</v>
          </cell>
          <cell r="I357" t="str">
            <v>科学研究費補助金</v>
          </cell>
          <cell r="J357">
            <v>8160006</v>
          </cell>
          <cell r="K357" t="str">
            <v>大堀　陽子</v>
          </cell>
          <cell r="L357">
            <v>10320000</v>
          </cell>
          <cell r="M357" t="str">
            <v>研究推進課（22-）</v>
          </cell>
          <cell r="N357">
            <v>650000000</v>
          </cell>
          <cell r="O357" t="str">
            <v>（支出）科学研究費補助金</v>
          </cell>
          <cell r="P357">
            <v>1</v>
          </cell>
          <cell r="Q357" t="str">
            <v>直接経費</v>
          </cell>
          <cell r="R357">
            <v>3</v>
          </cell>
          <cell r="S357" t="str">
            <v>科研費</v>
          </cell>
          <cell r="T357">
            <v>1</v>
          </cell>
          <cell r="U357" t="str">
            <v>繰越有</v>
          </cell>
          <cell r="V357" t="str">
            <v>H23. 4. 1</v>
          </cell>
          <cell r="W357" t="str">
            <v>H24. 3.31</v>
          </cell>
          <cell r="X357">
            <v>1080566</v>
          </cell>
          <cell r="Y357" t="str">
            <v>山下　直也</v>
          </cell>
          <cell r="Z357">
            <v>10950000</v>
          </cell>
          <cell r="AA357" t="str">
            <v>研）学術院（福浦）</v>
          </cell>
          <cell r="AB357" t="str">
            <v>医学部</v>
          </cell>
          <cell r="AC357" t="str">
            <v>助教</v>
          </cell>
          <cell r="AH357">
            <v>1</v>
          </cell>
          <cell r="AI357" t="str">
            <v>開始</v>
          </cell>
          <cell r="AK357" t="str">
            <v>若手研究(B)</v>
          </cell>
          <cell r="AL357" t="str">
            <v>H23. 4</v>
          </cell>
          <cell r="AM357" t="str">
            <v>H23. 9</v>
          </cell>
        </row>
        <row r="358">
          <cell r="A358">
            <v>1121700546</v>
          </cell>
          <cell r="B358" t="str">
            <v>(科研)栄養評価による廃用症候群のリスク管理と機能訓練プログラム</v>
          </cell>
          <cell r="C358">
            <v>11005227</v>
          </cell>
          <cell r="D358" t="str">
            <v>病）若林　秀隆（20-）</v>
          </cell>
          <cell r="E358" t="str">
            <v>H20. 4. 1</v>
          </cell>
          <cell r="G358" t="str">
            <v>H23年度</v>
          </cell>
          <cell r="H358" t="str">
            <v>(科研)栄養評価による廃用症候群のリスク管</v>
          </cell>
          <cell r="I358" t="str">
            <v>科学研究費補助金</v>
          </cell>
          <cell r="J358">
            <v>8160006</v>
          </cell>
          <cell r="K358" t="str">
            <v>大堀　陽子</v>
          </cell>
          <cell r="L358">
            <v>10320000</v>
          </cell>
          <cell r="M358" t="str">
            <v>研究推進課（22-）</v>
          </cell>
          <cell r="N358">
            <v>650000000</v>
          </cell>
          <cell r="O358" t="str">
            <v>（支出）科学研究費補助金</v>
          </cell>
          <cell r="P358">
            <v>1</v>
          </cell>
          <cell r="Q358" t="str">
            <v>直接経費</v>
          </cell>
          <cell r="R358">
            <v>3</v>
          </cell>
          <cell r="S358" t="str">
            <v>科研費</v>
          </cell>
          <cell r="T358">
            <v>1</v>
          </cell>
          <cell r="U358" t="str">
            <v>繰越有</v>
          </cell>
          <cell r="V358" t="str">
            <v>H23. 4. 1</v>
          </cell>
          <cell r="W358" t="str">
            <v>H24. 3.31</v>
          </cell>
          <cell r="X358">
            <v>1080563</v>
          </cell>
          <cell r="Y358" t="str">
            <v>若林　秀隆</v>
          </cell>
          <cell r="Z358">
            <v>11000000</v>
          </cell>
          <cell r="AA358" t="str">
            <v>病）学術院（病院）</v>
          </cell>
          <cell r="AB358" t="str">
            <v>センター病院</v>
          </cell>
          <cell r="AC358" t="str">
            <v>助教</v>
          </cell>
          <cell r="AH358">
            <v>1</v>
          </cell>
          <cell r="AI358" t="str">
            <v>開始</v>
          </cell>
          <cell r="AK358" t="str">
            <v>若手研究(B)</v>
          </cell>
          <cell r="AL358" t="str">
            <v>H23. 4</v>
          </cell>
          <cell r="AM358" t="str">
            <v>H23. 9</v>
          </cell>
        </row>
        <row r="359">
          <cell r="A359">
            <v>1121790817</v>
          </cell>
          <cell r="B359" t="str">
            <v>(科研)免疫担当細胞としての糸球体上皮細胞の機能の解明</v>
          </cell>
          <cell r="C359">
            <v>10952230</v>
          </cell>
          <cell r="D359" t="str">
            <v>研）長濱　清隆(19-)</v>
          </cell>
          <cell r="E359" t="str">
            <v>H19. 4. 1</v>
          </cell>
          <cell r="G359" t="str">
            <v>H23年度</v>
          </cell>
          <cell r="H359" t="str">
            <v>(科研)免疫担当細胞としての糸球体上皮細胞</v>
          </cell>
          <cell r="I359" t="str">
            <v>科学研究費補助金</v>
          </cell>
          <cell r="J359">
            <v>8160006</v>
          </cell>
          <cell r="K359" t="str">
            <v>大堀　陽子</v>
          </cell>
          <cell r="L359">
            <v>10320000</v>
          </cell>
          <cell r="M359" t="str">
            <v>研究推進課（22-）</v>
          </cell>
          <cell r="N359">
            <v>650000000</v>
          </cell>
          <cell r="O359" t="str">
            <v>（支出）科学研究費補助金</v>
          </cell>
          <cell r="P359">
            <v>1</v>
          </cell>
          <cell r="Q359" t="str">
            <v>直接経費</v>
          </cell>
          <cell r="R359">
            <v>3</v>
          </cell>
          <cell r="S359" t="str">
            <v>科研費</v>
          </cell>
          <cell r="T359">
            <v>1</v>
          </cell>
          <cell r="U359" t="str">
            <v>繰越有</v>
          </cell>
          <cell r="V359" t="str">
            <v>H23. 4. 1</v>
          </cell>
          <cell r="W359" t="str">
            <v>H24. 3.31</v>
          </cell>
          <cell r="X359">
            <v>1010048</v>
          </cell>
          <cell r="Y359" t="str">
            <v>長浜　清隆</v>
          </cell>
          <cell r="Z359">
            <v>10950000</v>
          </cell>
          <cell r="AA359" t="str">
            <v>研）学術院（福浦）</v>
          </cell>
          <cell r="AB359" t="str">
            <v>医学部</v>
          </cell>
          <cell r="AC359" t="str">
            <v>助教</v>
          </cell>
          <cell r="AH359">
            <v>1</v>
          </cell>
          <cell r="AI359" t="str">
            <v>開始</v>
          </cell>
          <cell r="AK359" t="str">
            <v>若手研究(B)</v>
          </cell>
          <cell r="AL359" t="str">
            <v>H23. 4</v>
          </cell>
          <cell r="AM359" t="str">
            <v>H23. 9</v>
          </cell>
        </row>
        <row r="360">
          <cell r="A360">
            <v>1121791141</v>
          </cell>
          <cell r="B360" t="str">
            <v>(科研)エビデンスに基づく効果的な精神科リハビリテーションプログラムの開発</v>
          </cell>
          <cell r="C360">
            <v>11001018</v>
          </cell>
          <cell r="D360" t="str">
            <v>病附）加藤　大慈</v>
          </cell>
          <cell r="E360" t="str">
            <v>H16. 4. 1</v>
          </cell>
          <cell r="G360" t="str">
            <v>H23年度</v>
          </cell>
          <cell r="H360" t="str">
            <v>(科研)エビデンスに基づく効果的な精神科リ</v>
          </cell>
          <cell r="I360" t="str">
            <v>科学研究費補助金</v>
          </cell>
          <cell r="J360">
            <v>8160006</v>
          </cell>
          <cell r="K360" t="str">
            <v>大堀　陽子</v>
          </cell>
          <cell r="L360">
            <v>10320000</v>
          </cell>
          <cell r="M360" t="str">
            <v>研究推進課（22-）</v>
          </cell>
          <cell r="N360">
            <v>650000000</v>
          </cell>
          <cell r="O360" t="str">
            <v>（支出）科学研究費補助金</v>
          </cell>
          <cell r="P360">
            <v>1</v>
          </cell>
          <cell r="Q360" t="str">
            <v>直接経費</v>
          </cell>
          <cell r="R360">
            <v>3</v>
          </cell>
          <cell r="S360" t="str">
            <v>科研費</v>
          </cell>
          <cell r="T360">
            <v>1</v>
          </cell>
          <cell r="U360" t="str">
            <v>繰越有</v>
          </cell>
          <cell r="V360" t="str">
            <v>H23. 4. 1</v>
          </cell>
          <cell r="W360" t="str">
            <v>H24. 3.31</v>
          </cell>
          <cell r="X360">
            <v>1030029</v>
          </cell>
          <cell r="Y360" t="str">
            <v>加藤　大慈</v>
          </cell>
          <cell r="Z360">
            <v>20500000</v>
          </cell>
          <cell r="AA360" t="str">
            <v>附）診療科</v>
          </cell>
          <cell r="AB360" t="str">
            <v>附属病院</v>
          </cell>
          <cell r="AC360" t="str">
            <v>助教</v>
          </cell>
          <cell r="AH360">
            <v>1</v>
          </cell>
          <cell r="AI360" t="str">
            <v>開始</v>
          </cell>
          <cell r="AK360" t="str">
            <v>若手研究(B)</v>
          </cell>
          <cell r="AL360" t="str">
            <v>H23. 4</v>
          </cell>
          <cell r="AM360" t="str">
            <v>H23. 9</v>
          </cell>
        </row>
        <row r="361">
          <cell r="A361">
            <v>1121791462</v>
          </cell>
          <cell r="B361" t="str">
            <v>(科研)Sema3Aの疼通抑制作用における神経成長因子の関与の解明</v>
          </cell>
          <cell r="C361">
            <v>10952157</v>
          </cell>
          <cell r="D361" t="str">
            <v>研）紙谷　義孝（19-）</v>
          </cell>
          <cell r="E361" t="str">
            <v>H19. 4. 1</v>
          </cell>
          <cell r="G361" t="str">
            <v>H23年度</v>
          </cell>
          <cell r="H361" t="str">
            <v>(科研)Sema3Aの疼通抑制作用における神経成</v>
          </cell>
          <cell r="I361" t="str">
            <v>科学研究費補助金</v>
          </cell>
          <cell r="J361">
            <v>8160006</v>
          </cell>
          <cell r="K361" t="str">
            <v>大堀　陽子</v>
          </cell>
          <cell r="L361">
            <v>10320000</v>
          </cell>
          <cell r="M361" t="str">
            <v>研究推進課（22-）</v>
          </cell>
          <cell r="N361">
            <v>650000000</v>
          </cell>
          <cell r="O361" t="str">
            <v>（支出）科学研究費補助金</v>
          </cell>
          <cell r="P361">
            <v>1</v>
          </cell>
          <cell r="Q361" t="str">
            <v>直接経費</v>
          </cell>
          <cell r="R361">
            <v>3</v>
          </cell>
          <cell r="S361" t="str">
            <v>科研費</v>
          </cell>
          <cell r="T361">
            <v>1</v>
          </cell>
          <cell r="U361" t="str">
            <v>繰越有</v>
          </cell>
          <cell r="V361" t="str">
            <v>H23. 4. 1</v>
          </cell>
          <cell r="W361" t="str">
            <v>H24. 3.31</v>
          </cell>
          <cell r="X361">
            <v>1040051</v>
          </cell>
          <cell r="Y361" t="str">
            <v>紙谷　義孝</v>
          </cell>
          <cell r="Z361">
            <v>10950000</v>
          </cell>
          <cell r="AA361" t="str">
            <v>研）学術院（福浦）</v>
          </cell>
          <cell r="AB361" t="str">
            <v>医学部</v>
          </cell>
          <cell r="AC361" t="str">
            <v>助教</v>
          </cell>
          <cell r="AH361">
            <v>1</v>
          </cell>
          <cell r="AI361" t="str">
            <v>開始</v>
          </cell>
          <cell r="AK361" t="str">
            <v>若手研究(B)</v>
          </cell>
          <cell r="AL361" t="str">
            <v>H23. 4</v>
          </cell>
          <cell r="AM361" t="str">
            <v>H23. 9</v>
          </cell>
        </row>
        <row r="362">
          <cell r="A362">
            <v>1122007507</v>
          </cell>
          <cell r="B362" t="str">
            <v>(科研)インフルエンザRNAポリメラーゼPA-PB1立体構造による抗ウイルス剤の開発</v>
          </cell>
          <cell r="C362">
            <v>11302024</v>
          </cell>
          <cell r="D362" t="str">
            <v>客）吉田　尚史（22-）</v>
          </cell>
          <cell r="E362" t="str">
            <v>H22. 4. 1</v>
          </cell>
          <cell r="G362" t="str">
            <v>H23年度</v>
          </cell>
          <cell r="H362" t="str">
            <v>(科研)インフルエンザRNAポリメラーゼPA-PB</v>
          </cell>
          <cell r="I362" t="str">
            <v>科学研究費補助金</v>
          </cell>
          <cell r="J362">
            <v>8160006</v>
          </cell>
          <cell r="K362" t="str">
            <v>大堀　陽子</v>
          </cell>
          <cell r="L362">
            <v>10320000</v>
          </cell>
          <cell r="M362" t="str">
            <v>研究推進課（22-）</v>
          </cell>
          <cell r="N362">
            <v>650000000</v>
          </cell>
          <cell r="O362" t="str">
            <v>（支出）科学研究費補助金</v>
          </cell>
          <cell r="P362">
            <v>1</v>
          </cell>
          <cell r="Q362" t="str">
            <v>直接経費</v>
          </cell>
          <cell r="R362">
            <v>3</v>
          </cell>
          <cell r="S362" t="str">
            <v>科研費</v>
          </cell>
          <cell r="T362">
            <v>1</v>
          </cell>
          <cell r="U362" t="str">
            <v>繰越有</v>
          </cell>
          <cell r="V362" t="str">
            <v>H23. 4. 1</v>
          </cell>
          <cell r="W362" t="str">
            <v>H24. 3.31</v>
          </cell>
          <cell r="X362">
            <v>5160053</v>
          </cell>
          <cell r="Y362" t="str">
            <v>吉田　尚史</v>
          </cell>
          <cell r="Z362">
            <v>11300000</v>
          </cell>
          <cell r="AA362" t="str">
            <v>客）客員教員等</v>
          </cell>
          <cell r="AB362" t="str">
            <v>生命ナノシステム科学研究科</v>
          </cell>
          <cell r="AC362" t="str">
            <v>特別研究員(DC2)</v>
          </cell>
          <cell r="AH362">
            <v>1</v>
          </cell>
          <cell r="AI362" t="str">
            <v>開始</v>
          </cell>
          <cell r="AK362" t="str">
            <v>特別研究員奨励費(DC2・朴研究室)</v>
          </cell>
          <cell r="AL362" t="str">
            <v>H23. 4</v>
          </cell>
          <cell r="AM362" t="str">
            <v>H23. 9</v>
          </cell>
        </row>
        <row r="363">
          <cell r="A363">
            <v>1122010524</v>
          </cell>
          <cell r="B363" t="str">
            <v>(科研)新規軸索ガイダンス分子LOTUSの生物学的機能の解析</v>
          </cell>
          <cell r="C363">
            <v>11351083</v>
          </cell>
          <cell r="D363" t="str">
            <v>客）池谷　真澄（22-）</v>
          </cell>
          <cell r="E363" t="str">
            <v>H22. 4. 1</v>
          </cell>
          <cell r="G363" t="str">
            <v>H23年度</v>
          </cell>
          <cell r="H363" t="str">
            <v>(科研)新規軸索ガイダンス分子LOTUSの生物</v>
          </cell>
          <cell r="I363" t="str">
            <v>科学研究費補助金</v>
          </cell>
          <cell r="J363">
            <v>8160006</v>
          </cell>
          <cell r="K363" t="str">
            <v>大堀　陽子</v>
          </cell>
          <cell r="L363">
            <v>10320000</v>
          </cell>
          <cell r="M363" t="str">
            <v>研究推進課（22-）</v>
          </cell>
          <cell r="N363">
            <v>650000000</v>
          </cell>
          <cell r="O363" t="str">
            <v>（支出）科学研究費補助金</v>
          </cell>
          <cell r="P363">
            <v>1</v>
          </cell>
          <cell r="Q363" t="str">
            <v>直接経費</v>
          </cell>
          <cell r="R363">
            <v>3</v>
          </cell>
          <cell r="S363" t="str">
            <v>科研費</v>
          </cell>
          <cell r="T363">
            <v>1</v>
          </cell>
          <cell r="U363" t="str">
            <v>繰越有</v>
          </cell>
          <cell r="V363" t="str">
            <v>H23. 4. 1</v>
          </cell>
          <cell r="W363" t="str">
            <v>H24. 3.31</v>
          </cell>
          <cell r="X363">
            <v>5160055</v>
          </cell>
          <cell r="Y363" t="str">
            <v>池谷　真澄</v>
          </cell>
          <cell r="Z363">
            <v>11350000</v>
          </cell>
          <cell r="AA363" t="str">
            <v>客)客員教員等(福浦)(19-)</v>
          </cell>
          <cell r="AB363" t="str">
            <v>医学部</v>
          </cell>
          <cell r="AC363" t="str">
            <v>特別研究員(DC2)</v>
          </cell>
          <cell r="AH363">
            <v>1</v>
          </cell>
          <cell r="AI363" t="str">
            <v>開始</v>
          </cell>
          <cell r="AK363" t="str">
            <v>特別研究員奨励費(DC2・五嶋研究室)</v>
          </cell>
          <cell r="AL363" t="str">
            <v>H23. 4</v>
          </cell>
          <cell r="AM363" t="str">
            <v>H23. 9</v>
          </cell>
        </row>
        <row r="364">
          <cell r="A364">
            <v>1122018023</v>
          </cell>
          <cell r="B364" t="str">
            <v>（科研）レーザー脱離法による生体分子高次構造の生成と赤外振動スペクトルによる構造解析</v>
          </cell>
          <cell r="C364">
            <v>10901109</v>
          </cell>
          <cell r="D364" t="str">
            <v>研）三枝　洋之</v>
          </cell>
          <cell r="E364" t="str">
            <v>H16. 4. 1</v>
          </cell>
          <cell r="G364" t="str">
            <v>H23年度</v>
          </cell>
          <cell r="H364" t="str">
            <v>（科研）レーザー脱離法による生体分子高次</v>
          </cell>
          <cell r="I364" t="str">
            <v>科学研究費補助金</v>
          </cell>
          <cell r="J364">
            <v>8160006</v>
          </cell>
          <cell r="K364" t="str">
            <v>大堀　陽子</v>
          </cell>
          <cell r="L364">
            <v>10320000</v>
          </cell>
          <cell r="M364" t="str">
            <v>研究推進課（22-）</v>
          </cell>
          <cell r="N364">
            <v>650000000</v>
          </cell>
          <cell r="O364" t="str">
            <v>（支出）科学研究費補助金</v>
          </cell>
          <cell r="P364">
            <v>1</v>
          </cell>
          <cell r="Q364" t="str">
            <v>直接経費</v>
          </cell>
          <cell r="R364">
            <v>3</v>
          </cell>
          <cell r="S364" t="str">
            <v>科研費</v>
          </cell>
          <cell r="T364">
            <v>1</v>
          </cell>
          <cell r="U364" t="str">
            <v>繰越有</v>
          </cell>
          <cell r="V364" t="str">
            <v>H23. 4. 1</v>
          </cell>
          <cell r="W364" t="str">
            <v>H24. 3.31</v>
          </cell>
          <cell r="X364">
            <v>960093</v>
          </cell>
          <cell r="Y364" t="str">
            <v>三枝　洋之</v>
          </cell>
          <cell r="Z364">
            <v>10900000</v>
          </cell>
          <cell r="AA364" t="str">
            <v>研）学術院</v>
          </cell>
          <cell r="AB364" t="str">
            <v>国際総合科学部(八景）</v>
          </cell>
          <cell r="AC364" t="str">
            <v>教授</v>
          </cell>
          <cell r="AH364">
            <v>1</v>
          </cell>
          <cell r="AI364" t="str">
            <v>開始</v>
          </cell>
          <cell r="AK364" t="str">
            <v>特定領域研究</v>
          </cell>
          <cell r="AL364" t="str">
            <v>H23. 4</v>
          </cell>
          <cell r="AM364" t="str">
            <v>H23. 9</v>
          </cell>
        </row>
        <row r="365">
          <cell r="A365">
            <v>1122018024</v>
          </cell>
          <cell r="B365" t="str">
            <v>（科研）量子・熱ゆらぎを考慮した生体分子高次系クラスターの理論的解明</v>
          </cell>
          <cell r="C365">
            <v>10901144</v>
          </cell>
          <cell r="D365" t="str">
            <v>研）立川　仁典</v>
          </cell>
          <cell r="E365" t="str">
            <v>H16. 4. 1</v>
          </cell>
          <cell r="G365" t="str">
            <v>H23年度</v>
          </cell>
          <cell r="H365" t="str">
            <v>（科研）量子・熱ゆらぎを考慮した生体分子</v>
          </cell>
          <cell r="I365" t="str">
            <v>科学研究費補助金</v>
          </cell>
          <cell r="J365">
            <v>8160006</v>
          </cell>
          <cell r="K365" t="str">
            <v>大堀　陽子</v>
          </cell>
          <cell r="L365">
            <v>10320000</v>
          </cell>
          <cell r="M365" t="str">
            <v>研究推進課（22-）</v>
          </cell>
          <cell r="N365">
            <v>650000000</v>
          </cell>
          <cell r="O365" t="str">
            <v>（支出）科学研究費補助金</v>
          </cell>
          <cell r="P365">
            <v>1</v>
          </cell>
          <cell r="Q365" t="str">
            <v>直接経費</v>
          </cell>
          <cell r="R365">
            <v>3</v>
          </cell>
          <cell r="S365" t="str">
            <v>科研費</v>
          </cell>
          <cell r="T365">
            <v>1</v>
          </cell>
          <cell r="U365" t="str">
            <v>繰越有</v>
          </cell>
          <cell r="V365" t="str">
            <v>H23. 4. 1</v>
          </cell>
          <cell r="W365" t="str">
            <v>H24. 3.31</v>
          </cell>
          <cell r="X365">
            <v>1020178</v>
          </cell>
          <cell r="Y365" t="str">
            <v>立川　仁典</v>
          </cell>
          <cell r="Z365">
            <v>10900000</v>
          </cell>
          <cell r="AA365" t="str">
            <v>研）学術院</v>
          </cell>
          <cell r="AB365" t="str">
            <v>国際総合科学部(八景）</v>
          </cell>
          <cell r="AC365" t="str">
            <v>教授</v>
          </cell>
          <cell r="AH365">
            <v>1</v>
          </cell>
          <cell r="AI365" t="str">
            <v>開始</v>
          </cell>
          <cell r="AK365" t="str">
            <v>特定領域研究</v>
          </cell>
          <cell r="AL365" t="str">
            <v>H23. 4</v>
          </cell>
          <cell r="AM365" t="str">
            <v>H23. 9</v>
          </cell>
        </row>
        <row r="366">
          <cell r="A366">
            <v>1122113517</v>
          </cell>
          <cell r="B366" t="str">
            <v>（科研）基本転写因子TFIIDの機能発現における天然変性領域の役割</v>
          </cell>
          <cell r="C366">
            <v>10901160</v>
          </cell>
          <cell r="D366" t="str">
            <v>研）古久保　哲朗</v>
          </cell>
          <cell r="E366" t="str">
            <v>H16. 4. 1</v>
          </cell>
          <cell r="G366" t="str">
            <v>H23年度</v>
          </cell>
          <cell r="H366" t="str">
            <v>（科研）基本転写因子TFIIDの機能発現にお</v>
          </cell>
          <cell r="I366" t="str">
            <v>科学研究費補助金</v>
          </cell>
          <cell r="J366">
            <v>8160006</v>
          </cell>
          <cell r="K366" t="str">
            <v>大堀　陽子</v>
          </cell>
          <cell r="L366">
            <v>10320000</v>
          </cell>
          <cell r="M366" t="str">
            <v>研究推進課（22-）</v>
          </cell>
          <cell r="N366">
            <v>650000000</v>
          </cell>
          <cell r="O366" t="str">
            <v>（支出）科学研究費補助金</v>
          </cell>
          <cell r="P366">
            <v>1</v>
          </cell>
          <cell r="Q366" t="str">
            <v>直接経費</v>
          </cell>
          <cell r="R366">
            <v>3</v>
          </cell>
          <cell r="S366" t="str">
            <v>科研費</v>
          </cell>
          <cell r="T366">
            <v>1</v>
          </cell>
          <cell r="U366" t="str">
            <v>繰越有</v>
          </cell>
          <cell r="V366" t="str">
            <v>H23. 4. 1</v>
          </cell>
          <cell r="W366" t="str">
            <v>H24. 3.31</v>
          </cell>
          <cell r="X366">
            <v>1010023</v>
          </cell>
          <cell r="Y366" t="str">
            <v>古久保　哲朗</v>
          </cell>
          <cell r="Z366">
            <v>10900000</v>
          </cell>
          <cell r="AA366" t="str">
            <v>研）学術院</v>
          </cell>
          <cell r="AB366" t="str">
            <v>生命ナノシステム科学研究科</v>
          </cell>
          <cell r="AC366" t="str">
            <v>教授</v>
          </cell>
          <cell r="AH366">
            <v>1</v>
          </cell>
          <cell r="AI366" t="str">
            <v>開始</v>
          </cell>
          <cell r="AK366" t="str">
            <v>新学術領域研究(公募）</v>
          </cell>
          <cell r="AL366" t="str">
            <v>H23. 4</v>
          </cell>
          <cell r="AM366" t="str">
            <v>H23. 9</v>
          </cell>
        </row>
        <row r="367">
          <cell r="A367">
            <v>1122133010</v>
          </cell>
          <cell r="B367" t="str">
            <v>（科研）ベーチェット病などのHLA関連遺伝性眼疾患における疾患特異的な多型の網羅的探索</v>
          </cell>
          <cell r="C367">
            <v>10952272</v>
          </cell>
          <cell r="D367" t="str">
            <v>研）水木　信久(19-)</v>
          </cell>
          <cell r="E367" t="str">
            <v>H19. 4. 1</v>
          </cell>
          <cell r="G367" t="str">
            <v>H23年度</v>
          </cell>
          <cell r="H367" t="str">
            <v>（科研）ベーチェット病などのHLA関連遺伝</v>
          </cell>
          <cell r="I367" t="str">
            <v>科学研究費補助金</v>
          </cell>
          <cell r="J367">
            <v>8160006</v>
          </cell>
          <cell r="K367" t="str">
            <v>大堀　陽子</v>
          </cell>
          <cell r="L367">
            <v>10320000</v>
          </cell>
          <cell r="M367" t="str">
            <v>研究推進課（22-）</v>
          </cell>
          <cell r="N367">
            <v>650000000</v>
          </cell>
          <cell r="O367" t="str">
            <v>（支出）科学研究費補助金</v>
          </cell>
          <cell r="P367">
            <v>1</v>
          </cell>
          <cell r="Q367" t="str">
            <v>直接経費</v>
          </cell>
          <cell r="R367">
            <v>3</v>
          </cell>
          <cell r="S367" t="str">
            <v>科研費</v>
          </cell>
          <cell r="T367">
            <v>1</v>
          </cell>
          <cell r="U367" t="str">
            <v>繰越有</v>
          </cell>
          <cell r="V367" t="str">
            <v>H23. 4. 1</v>
          </cell>
          <cell r="W367" t="str">
            <v>H24. 3.31</v>
          </cell>
          <cell r="X367">
            <v>1010076</v>
          </cell>
          <cell r="Y367" t="str">
            <v>水木　信久</v>
          </cell>
          <cell r="Z367">
            <v>10950000</v>
          </cell>
          <cell r="AA367" t="str">
            <v>研）学術院（福浦）</v>
          </cell>
          <cell r="AB367" t="str">
            <v>医学部</v>
          </cell>
          <cell r="AC367" t="str">
            <v>教授</v>
          </cell>
          <cell r="AH367">
            <v>1</v>
          </cell>
          <cell r="AI367" t="str">
            <v>開始</v>
          </cell>
          <cell r="AK367" t="str">
            <v>新学術領域研究(計画)</v>
          </cell>
          <cell r="AL367" t="str">
            <v>H23. 4</v>
          </cell>
          <cell r="AM367" t="str">
            <v>H23. 9</v>
          </cell>
        </row>
        <row r="368">
          <cell r="A368">
            <v>1122133010</v>
          </cell>
          <cell r="B368" t="str">
            <v>（科研）ベーチェット病などのHLA関連遺伝性眼疾患における疾患特異的な多型の網羅的探索</v>
          </cell>
          <cell r="C368">
            <v>11351080</v>
          </cell>
          <cell r="D368" t="str">
            <v>客）河越　龍方（22-）</v>
          </cell>
          <cell r="E368" t="str">
            <v>H22. 4. 1</v>
          </cell>
          <cell r="G368" t="str">
            <v>H23年度</v>
          </cell>
          <cell r="H368" t="str">
            <v>（科研）ベーチェット病などのHLA関連遺伝</v>
          </cell>
          <cell r="I368" t="str">
            <v>科学研究費補助金</v>
          </cell>
          <cell r="J368">
            <v>8160006</v>
          </cell>
          <cell r="K368" t="str">
            <v>大堀　陽子</v>
          </cell>
          <cell r="L368">
            <v>10320000</v>
          </cell>
          <cell r="M368" t="str">
            <v>研究推進課（22-）</v>
          </cell>
          <cell r="N368">
            <v>650000000</v>
          </cell>
          <cell r="O368" t="str">
            <v>（支出）科学研究費補助金</v>
          </cell>
          <cell r="P368">
            <v>1</v>
          </cell>
          <cell r="Q368" t="str">
            <v>直接経費</v>
          </cell>
          <cell r="R368">
            <v>3</v>
          </cell>
          <cell r="S368" t="str">
            <v>科研費</v>
          </cell>
          <cell r="T368">
            <v>1</v>
          </cell>
          <cell r="U368" t="str">
            <v>繰越有</v>
          </cell>
          <cell r="V368" t="str">
            <v>H23. 4. 1</v>
          </cell>
          <cell r="W368" t="str">
            <v>H24. 3.31</v>
          </cell>
          <cell r="X368">
            <v>1010076</v>
          </cell>
          <cell r="Y368" t="str">
            <v>水木　信久</v>
          </cell>
          <cell r="Z368">
            <v>10950000</v>
          </cell>
          <cell r="AA368" t="str">
            <v>研）学術院（福浦）</v>
          </cell>
          <cell r="AB368" t="str">
            <v>医学部</v>
          </cell>
          <cell r="AC368" t="str">
            <v>教授</v>
          </cell>
          <cell r="AH368">
            <v>1</v>
          </cell>
          <cell r="AI368" t="str">
            <v>開始</v>
          </cell>
          <cell r="AK368" t="str">
            <v>新学術領域研究(計画)</v>
          </cell>
          <cell r="AL368" t="str">
            <v>H23. 4</v>
          </cell>
          <cell r="AM368" t="str">
            <v>H23. 9</v>
          </cell>
        </row>
        <row r="369">
          <cell r="A369">
            <v>1122136009</v>
          </cell>
          <cell r="B369" t="str">
            <v>（科研）心筋細胞シグナルパスウェイ制御機構と神経性調節の統合的解明</v>
          </cell>
          <cell r="C369">
            <v>10952114</v>
          </cell>
          <cell r="D369" t="str">
            <v>研）石川　義弘（19-）</v>
          </cell>
          <cell r="E369" t="str">
            <v>H19. 4. 1</v>
          </cell>
          <cell r="G369" t="str">
            <v>H23年度</v>
          </cell>
          <cell r="H369" t="str">
            <v>（科研）心筋細胞シグナルパスウェイ制御機</v>
          </cell>
          <cell r="I369" t="str">
            <v>科学研究費補助金</v>
          </cell>
          <cell r="J369">
            <v>8160006</v>
          </cell>
          <cell r="K369" t="str">
            <v>大堀　陽子</v>
          </cell>
          <cell r="L369">
            <v>10320000</v>
          </cell>
          <cell r="M369" t="str">
            <v>研究推進課（22-）</v>
          </cell>
          <cell r="N369">
            <v>650000000</v>
          </cell>
          <cell r="O369" t="str">
            <v>（支出）科学研究費補助金</v>
          </cell>
          <cell r="P369">
            <v>1</v>
          </cell>
          <cell r="Q369" t="str">
            <v>直接経費</v>
          </cell>
          <cell r="R369">
            <v>3</v>
          </cell>
          <cell r="S369" t="str">
            <v>科研費</v>
          </cell>
          <cell r="T369">
            <v>1</v>
          </cell>
          <cell r="U369" t="str">
            <v>繰越有</v>
          </cell>
          <cell r="V369" t="str">
            <v>H23. 4. 1</v>
          </cell>
          <cell r="W369" t="str">
            <v>H24. 3.31</v>
          </cell>
          <cell r="X369">
            <v>980003</v>
          </cell>
          <cell r="Y369" t="str">
            <v>石川　義弘</v>
          </cell>
          <cell r="Z369">
            <v>10950000</v>
          </cell>
          <cell r="AA369" t="str">
            <v>研）学術院（福浦）</v>
          </cell>
          <cell r="AB369" t="str">
            <v>医学部</v>
          </cell>
          <cell r="AC369" t="str">
            <v>教授</v>
          </cell>
          <cell r="AH369">
            <v>1</v>
          </cell>
          <cell r="AI369" t="str">
            <v>開始</v>
          </cell>
          <cell r="AK369" t="str">
            <v>新学術領域研究(計画)</v>
          </cell>
          <cell r="AL369" t="str">
            <v>H23. 4</v>
          </cell>
          <cell r="AM369" t="str">
            <v>H23. 9</v>
          </cell>
        </row>
        <row r="370">
          <cell r="A370">
            <v>1122136009</v>
          </cell>
          <cell r="B370" t="str">
            <v>（科研）心筋細胞シグナルパスウェイ制御機構と神経性調節の統合的解明</v>
          </cell>
          <cell r="C370">
            <v>10952186</v>
          </cell>
          <cell r="D370" t="str">
            <v>研）佐藤　元彦(19-)</v>
          </cell>
          <cell r="E370" t="str">
            <v>H19. 4. 1</v>
          </cell>
          <cell r="G370" t="str">
            <v>H23年度</v>
          </cell>
          <cell r="H370" t="str">
            <v>（科研）心筋細胞シグナルパスウェイ制御機</v>
          </cell>
          <cell r="I370" t="str">
            <v>科学研究費補助金</v>
          </cell>
          <cell r="J370">
            <v>8160006</v>
          </cell>
          <cell r="K370" t="str">
            <v>大堀　陽子</v>
          </cell>
          <cell r="L370">
            <v>10320000</v>
          </cell>
          <cell r="M370" t="str">
            <v>研究推進課（22-）</v>
          </cell>
          <cell r="N370">
            <v>650000000</v>
          </cell>
          <cell r="O370" t="str">
            <v>（支出）科学研究費補助金</v>
          </cell>
          <cell r="P370">
            <v>1</v>
          </cell>
          <cell r="Q370" t="str">
            <v>直接経費</v>
          </cell>
          <cell r="R370">
            <v>3</v>
          </cell>
          <cell r="S370" t="str">
            <v>科研費</v>
          </cell>
          <cell r="T370">
            <v>1</v>
          </cell>
          <cell r="U370" t="str">
            <v>繰越有</v>
          </cell>
          <cell r="V370" t="str">
            <v>H23. 4. 1</v>
          </cell>
          <cell r="W370" t="str">
            <v>H24. 3.31</v>
          </cell>
          <cell r="X370">
            <v>980003</v>
          </cell>
          <cell r="Y370" t="str">
            <v>石川　義弘</v>
          </cell>
          <cell r="Z370">
            <v>10950000</v>
          </cell>
          <cell r="AA370" t="str">
            <v>研）学術院（福浦）</v>
          </cell>
          <cell r="AB370" t="str">
            <v>医学部</v>
          </cell>
          <cell r="AC370" t="str">
            <v>教授</v>
          </cell>
          <cell r="AH370">
            <v>1</v>
          </cell>
          <cell r="AI370" t="str">
            <v>開始</v>
          </cell>
          <cell r="AK370" t="str">
            <v>新学術領域研究(計画)</v>
          </cell>
          <cell r="AL370" t="str">
            <v>H23. 4</v>
          </cell>
          <cell r="AM370" t="str">
            <v>H23. 9</v>
          </cell>
        </row>
        <row r="371">
          <cell r="A371">
            <v>1122247030</v>
          </cell>
          <cell r="B371" t="str">
            <v>（科研）細胞極性のシグナリングの分子・細胞機構</v>
          </cell>
          <cell r="C371">
            <v>10952137</v>
          </cell>
          <cell r="D371" t="str">
            <v>研）大野　茂男（19-）</v>
          </cell>
          <cell r="E371" t="str">
            <v>H19. 4. 1</v>
          </cell>
          <cell r="G371" t="str">
            <v>H23年度</v>
          </cell>
          <cell r="H371" t="str">
            <v>（科研）細胞極性のシグナリングの分子・細</v>
          </cell>
          <cell r="I371" t="str">
            <v>科学研究費補助金</v>
          </cell>
          <cell r="J371">
            <v>8160006</v>
          </cell>
          <cell r="K371" t="str">
            <v>大堀　陽子</v>
          </cell>
          <cell r="L371">
            <v>10320000</v>
          </cell>
          <cell r="M371" t="str">
            <v>研究推進課（22-）</v>
          </cell>
          <cell r="N371">
            <v>650000000</v>
          </cell>
          <cell r="O371" t="str">
            <v>（支出）科学研究費補助金</v>
          </cell>
          <cell r="P371">
            <v>1</v>
          </cell>
          <cell r="Q371" t="str">
            <v>直接経費</v>
          </cell>
          <cell r="R371">
            <v>3</v>
          </cell>
          <cell r="S371" t="str">
            <v>科研費</v>
          </cell>
          <cell r="T371">
            <v>1</v>
          </cell>
          <cell r="U371" t="str">
            <v>繰越有</v>
          </cell>
          <cell r="V371" t="str">
            <v>H23. 4. 1</v>
          </cell>
          <cell r="W371" t="str">
            <v>H24. 3.31</v>
          </cell>
          <cell r="X371">
            <v>911264</v>
          </cell>
          <cell r="Y371" t="str">
            <v>大野　茂男</v>
          </cell>
          <cell r="Z371">
            <v>10950000</v>
          </cell>
          <cell r="AA371" t="str">
            <v>研）学術院（福浦）</v>
          </cell>
          <cell r="AB371" t="str">
            <v>医学部</v>
          </cell>
          <cell r="AC371" t="str">
            <v>教授</v>
          </cell>
          <cell r="AH371">
            <v>1</v>
          </cell>
          <cell r="AI371" t="str">
            <v>開始</v>
          </cell>
          <cell r="AK371" t="str">
            <v>基盤研究(A)</v>
          </cell>
          <cell r="AL371" t="str">
            <v>H23. 4</v>
          </cell>
          <cell r="AM371" t="str">
            <v>H23. 9</v>
          </cell>
        </row>
        <row r="372">
          <cell r="A372">
            <v>1122300102</v>
          </cell>
          <cell r="B372" t="str">
            <v>（科研）分子シミュレーションによるＦ１分子モーターの回転機構の解明</v>
          </cell>
          <cell r="C372">
            <v>10901152</v>
          </cell>
          <cell r="D372" t="str">
            <v>研）池口　満徳</v>
          </cell>
          <cell r="E372" t="str">
            <v>H16. 4. 1</v>
          </cell>
          <cell r="G372" t="str">
            <v>H23年度</v>
          </cell>
          <cell r="H372" t="str">
            <v>（科研）分子シミュレーションによるＦ１分</v>
          </cell>
          <cell r="I372" t="str">
            <v>基盤研究(Ｂ)</v>
          </cell>
          <cell r="J372">
            <v>8160006</v>
          </cell>
          <cell r="K372" t="str">
            <v>大堀　陽子</v>
          </cell>
          <cell r="L372">
            <v>10320000</v>
          </cell>
          <cell r="M372" t="str">
            <v>研究推進課（22-）</v>
          </cell>
          <cell r="N372">
            <v>650000000</v>
          </cell>
          <cell r="O372" t="str">
            <v>（支出）科学研究費補助金</v>
          </cell>
          <cell r="P372">
            <v>1</v>
          </cell>
          <cell r="Q372" t="str">
            <v>直接経費</v>
          </cell>
          <cell r="R372">
            <v>3</v>
          </cell>
          <cell r="S372" t="str">
            <v>科研費</v>
          </cell>
          <cell r="T372">
            <v>1</v>
          </cell>
          <cell r="U372" t="str">
            <v>繰越有</v>
          </cell>
          <cell r="V372" t="str">
            <v>H23. 4. 1</v>
          </cell>
          <cell r="W372" t="str">
            <v>H24. 3.31</v>
          </cell>
          <cell r="X372">
            <v>1010029</v>
          </cell>
          <cell r="Y372" t="str">
            <v>池口　満徳</v>
          </cell>
          <cell r="Z372">
            <v>10900000</v>
          </cell>
          <cell r="AA372" t="str">
            <v>研）学術院</v>
          </cell>
          <cell r="AB372" t="str">
            <v>生命ナノシステム科学研究科</v>
          </cell>
          <cell r="AC372" t="str">
            <v>准教授</v>
          </cell>
          <cell r="AH372">
            <v>1</v>
          </cell>
          <cell r="AI372" t="str">
            <v>開始</v>
          </cell>
          <cell r="AK372" t="str">
            <v>基盤研究(Ｂ)</v>
          </cell>
          <cell r="AL372" t="str">
            <v>H23. 4</v>
          </cell>
          <cell r="AM372" t="str">
            <v>H23. 9</v>
          </cell>
        </row>
        <row r="373">
          <cell r="A373">
            <v>1122300200</v>
          </cell>
          <cell r="B373" t="str">
            <v>（科研）新たなソケット作製キット導入により早期義肢装着を可能にするシステム構築</v>
          </cell>
          <cell r="C373">
            <v>10952238</v>
          </cell>
          <cell r="D373" t="str">
            <v>研）根本　明宜(19-)</v>
          </cell>
          <cell r="E373" t="str">
            <v>H19. 4. 1</v>
          </cell>
          <cell r="G373" t="str">
            <v>H23年度</v>
          </cell>
          <cell r="H373" t="str">
            <v>（科研）新たなソケット作製キット導入によ</v>
          </cell>
          <cell r="I373" t="str">
            <v>科学研究費補助金</v>
          </cell>
          <cell r="J373">
            <v>8160006</v>
          </cell>
          <cell r="K373" t="str">
            <v>大堀　陽子</v>
          </cell>
          <cell r="L373">
            <v>10320000</v>
          </cell>
          <cell r="M373" t="str">
            <v>研究推進課（22-）</v>
          </cell>
          <cell r="N373">
            <v>650000000</v>
          </cell>
          <cell r="O373" t="str">
            <v>（支出）科学研究費補助金</v>
          </cell>
          <cell r="P373">
            <v>1</v>
          </cell>
          <cell r="Q373" t="str">
            <v>直接経費</v>
          </cell>
          <cell r="R373">
            <v>3</v>
          </cell>
          <cell r="S373" t="str">
            <v>科研費</v>
          </cell>
          <cell r="T373">
            <v>1</v>
          </cell>
          <cell r="U373" t="str">
            <v>繰越有</v>
          </cell>
          <cell r="V373" t="str">
            <v>H23. 4. 1</v>
          </cell>
          <cell r="W373" t="str">
            <v>H24. 3.31</v>
          </cell>
          <cell r="X373">
            <v>990062</v>
          </cell>
          <cell r="Y373" t="str">
            <v>根本　明宜</v>
          </cell>
          <cell r="Z373">
            <v>10950000</v>
          </cell>
          <cell r="AA373" t="str">
            <v>研）学術院（福浦）</v>
          </cell>
          <cell r="AB373" t="str">
            <v>医学部</v>
          </cell>
          <cell r="AC373" t="str">
            <v>准教授</v>
          </cell>
          <cell r="AH373">
            <v>1</v>
          </cell>
          <cell r="AI373" t="str">
            <v>開始</v>
          </cell>
          <cell r="AK373" t="str">
            <v>基盤研究(Ｂ)</v>
          </cell>
          <cell r="AL373" t="str">
            <v>H23. 4</v>
          </cell>
          <cell r="AM373" t="str">
            <v>H23. 9</v>
          </cell>
        </row>
        <row r="374">
          <cell r="A374">
            <v>1122300200</v>
          </cell>
          <cell r="B374" t="str">
            <v>（科研）新たなソケット作製キット導入により早期義肢装着を可能にするシステム構築</v>
          </cell>
          <cell r="C374">
            <v>11001066</v>
          </cell>
          <cell r="D374" t="str">
            <v>病附）水落　和也</v>
          </cell>
          <cell r="E374" t="str">
            <v>H16. 4. 1</v>
          </cell>
          <cell r="G374" t="str">
            <v>H23年度</v>
          </cell>
          <cell r="H374" t="str">
            <v>（科研）新たなソケット作製キット導入によ</v>
          </cell>
          <cell r="I374" t="str">
            <v>科学研究費補助金</v>
          </cell>
          <cell r="J374">
            <v>8160006</v>
          </cell>
          <cell r="K374" t="str">
            <v>大堀　陽子</v>
          </cell>
          <cell r="L374">
            <v>10320000</v>
          </cell>
          <cell r="M374" t="str">
            <v>研究推進課（22-）</v>
          </cell>
          <cell r="N374">
            <v>650000000</v>
          </cell>
          <cell r="O374" t="str">
            <v>（支出）科学研究費補助金</v>
          </cell>
          <cell r="P374">
            <v>1</v>
          </cell>
          <cell r="Q374" t="str">
            <v>直接経費</v>
          </cell>
          <cell r="R374">
            <v>3</v>
          </cell>
          <cell r="S374" t="str">
            <v>科研費</v>
          </cell>
          <cell r="T374">
            <v>1</v>
          </cell>
          <cell r="U374" t="str">
            <v>繰越有</v>
          </cell>
          <cell r="V374" t="str">
            <v>H23. 4. 1</v>
          </cell>
          <cell r="W374" t="str">
            <v>H24. 3.31</v>
          </cell>
          <cell r="X374">
            <v>990062</v>
          </cell>
          <cell r="Y374" t="str">
            <v>根本　明宜</v>
          </cell>
          <cell r="Z374">
            <v>10950000</v>
          </cell>
          <cell r="AA374" t="str">
            <v>研）学術院（福浦）</v>
          </cell>
          <cell r="AB374" t="str">
            <v>医学部</v>
          </cell>
          <cell r="AC374" t="str">
            <v>准教授</v>
          </cell>
          <cell r="AH374">
            <v>1</v>
          </cell>
          <cell r="AI374" t="str">
            <v>開始</v>
          </cell>
          <cell r="AK374" t="str">
            <v>基盤研究(Ｂ)</v>
          </cell>
          <cell r="AL374" t="str">
            <v>H23. 4</v>
          </cell>
          <cell r="AM374" t="str">
            <v>H23. 9</v>
          </cell>
        </row>
        <row r="375">
          <cell r="A375">
            <v>1122300317</v>
          </cell>
          <cell r="B375" t="str">
            <v>（科研）難治消化器がんの発生・進展におけるNF-kappaBシグナルの関与</v>
          </cell>
          <cell r="C375">
            <v>10952373</v>
          </cell>
          <cell r="D375" t="str">
            <v>研）前田　愼（22-）</v>
          </cell>
          <cell r="E375" t="str">
            <v>H22. 4. 1</v>
          </cell>
          <cell r="G375" t="str">
            <v>H23年度</v>
          </cell>
          <cell r="H375" t="str">
            <v>（科研）難治消化器がんの発生・進展におけ</v>
          </cell>
          <cell r="I375" t="str">
            <v>科学研究費補助金</v>
          </cell>
          <cell r="J375">
            <v>8160006</v>
          </cell>
          <cell r="K375" t="str">
            <v>大堀　陽子</v>
          </cell>
          <cell r="L375">
            <v>10320000</v>
          </cell>
          <cell r="M375" t="str">
            <v>研究推進課（22-）</v>
          </cell>
          <cell r="N375">
            <v>650000000</v>
          </cell>
          <cell r="O375" t="str">
            <v>（支出）科学研究費補助金</v>
          </cell>
          <cell r="P375">
            <v>1</v>
          </cell>
          <cell r="Q375" t="str">
            <v>直接経費</v>
          </cell>
          <cell r="R375">
            <v>3</v>
          </cell>
          <cell r="S375" t="str">
            <v>科研費</v>
          </cell>
          <cell r="T375">
            <v>1</v>
          </cell>
          <cell r="U375" t="str">
            <v>繰越有</v>
          </cell>
          <cell r="V375" t="str">
            <v>H23. 4. 1</v>
          </cell>
          <cell r="W375" t="str">
            <v>H24. 3.31</v>
          </cell>
          <cell r="X375">
            <v>1100511</v>
          </cell>
          <cell r="Y375" t="str">
            <v>前田　慎</v>
          </cell>
          <cell r="Z375">
            <v>10950000</v>
          </cell>
          <cell r="AA375" t="str">
            <v>研）学術院（福浦）</v>
          </cell>
          <cell r="AB375" t="str">
            <v>医学部</v>
          </cell>
          <cell r="AC375" t="str">
            <v>教授</v>
          </cell>
          <cell r="AH375">
            <v>1</v>
          </cell>
          <cell r="AI375" t="str">
            <v>開始</v>
          </cell>
          <cell r="AK375" t="str">
            <v>基盤研究(Ｂ)</v>
          </cell>
          <cell r="AL375" t="str">
            <v>H23. 4</v>
          </cell>
          <cell r="AM375" t="str">
            <v>H23. 9</v>
          </cell>
        </row>
        <row r="376">
          <cell r="A376">
            <v>1122370039</v>
          </cell>
          <cell r="B376" t="str">
            <v>(科研)膜内プロテアーゼS2Pによるエキソサイト認識を構造生物学手法で証明する</v>
          </cell>
          <cell r="C376">
            <v>10901264</v>
          </cell>
          <cell r="D376" t="str">
            <v>研）禾　晃和（23-）</v>
          </cell>
          <cell r="E376" t="str">
            <v>H23. 4. 1</v>
          </cell>
          <cell r="G376" t="str">
            <v>H23年度</v>
          </cell>
          <cell r="H376" t="str">
            <v>(科研)膜内プロテアーゼS2Pによるエキソサ</v>
          </cell>
          <cell r="I376" t="str">
            <v>科学研究費補助金</v>
          </cell>
          <cell r="J376">
            <v>8160006</v>
          </cell>
          <cell r="K376" t="str">
            <v>大堀　陽子</v>
          </cell>
          <cell r="L376">
            <v>10320000</v>
          </cell>
          <cell r="M376" t="str">
            <v>研究推進課（22-）</v>
          </cell>
          <cell r="N376">
            <v>650000000</v>
          </cell>
          <cell r="O376" t="str">
            <v>（支出）科学研究費補助金</v>
          </cell>
          <cell r="P376">
            <v>1</v>
          </cell>
          <cell r="Q376" t="str">
            <v>直接経費</v>
          </cell>
          <cell r="R376">
            <v>3</v>
          </cell>
          <cell r="S376" t="str">
            <v>科研費</v>
          </cell>
          <cell r="T376">
            <v>1</v>
          </cell>
          <cell r="U376" t="str">
            <v>繰越有</v>
          </cell>
          <cell r="V376" t="str">
            <v>H23. 4. 1</v>
          </cell>
          <cell r="W376" t="str">
            <v>H24. 3.31</v>
          </cell>
          <cell r="X376">
            <v>1110506</v>
          </cell>
          <cell r="Y376" t="str">
            <v>禾　晃和</v>
          </cell>
          <cell r="Z376">
            <v>10900000</v>
          </cell>
          <cell r="AA376" t="str">
            <v>研）学術院</v>
          </cell>
          <cell r="AB376" t="str">
            <v>生命ナノシステム科学研究科</v>
          </cell>
          <cell r="AC376" t="str">
            <v>准教授</v>
          </cell>
          <cell r="AH376">
            <v>1</v>
          </cell>
          <cell r="AI376" t="str">
            <v>開始</v>
          </cell>
          <cell r="AK376" t="str">
            <v>基盤研究（B)</v>
          </cell>
          <cell r="AL376" t="str">
            <v>H23. 4</v>
          </cell>
          <cell r="AM376" t="str">
            <v>H23. 9</v>
          </cell>
        </row>
        <row r="377">
          <cell r="A377">
            <v>1122370044</v>
          </cell>
          <cell r="B377" t="str">
            <v>（科研）BAM複合体による細胞膜タンパク質輸送機構の解明</v>
          </cell>
          <cell r="C377">
            <v>10901157</v>
          </cell>
          <cell r="D377" t="str">
            <v>研）Jeremy R. H. Tame</v>
          </cell>
          <cell r="E377" t="str">
            <v>H16. 4. 1</v>
          </cell>
          <cell r="G377" t="str">
            <v>H23年度</v>
          </cell>
          <cell r="H377" t="str">
            <v>（科研）BAM複合体による細胞膜タンパク質</v>
          </cell>
          <cell r="I377" t="str">
            <v>科学研究費補助金</v>
          </cell>
          <cell r="J377">
            <v>8160006</v>
          </cell>
          <cell r="K377" t="str">
            <v>大堀　陽子</v>
          </cell>
          <cell r="L377">
            <v>10320000</v>
          </cell>
          <cell r="M377" t="str">
            <v>研究推進課（22-）</v>
          </cell>
          <cell r="N377">
            <v>650000000</v>
          </cell>
          <cell r="O377" t="str">
            <v>（支出）科学研究費補助金</v>
          </cell>
          <cell r="P377">
            <v>1</v>
          </cell>
          <cell r="Q377" t="str">
            <v>直接経費</v>
          </cell>
          <cell r="R377">
            <v>3</v>
          </cell>
          <cell r="S377" t="str">
            <v>科研費</v>
          </cell>
          <cell r="T377">
            <v>1</v>
          </cell>
          <cell r="U377" t="str">
            <v>繰越有</v>
          </cell>
          <cell r="V377" t="str">
            <v>H23. 4. 1</v>
          </cell>
          <cell r="W377" t="str">
            <v>H24. 3.31</v>
          </cell>
          <cell r="X377">
            <v>1010022</v>
          </cell>
          <cell r="Y377" t="str">
            <v>Ｊ．Ｒ．Ｈ　．テイム</v>
          </cell>
          <cell r="Z377">
            <v>10900000</v>
          </cell>
          <cell r="AA377" t="str">
            <v>研）学術院</v>
          </cell>
          <cell r="AB377" t="str">
            <v>生命ナノシステム科学研究科</v>
          </cell>
          <cell r="AC377" t="str">
            <v>教授</v>
          </cell>
          <cell r="AH377">
            <v>1</v>
          </cell>
          <cell r="AI377" t="str">
            <v>開始</v>
          </cell>
          <cell r="AK377" t="str">
            <v>基盤研究(Ｂ)</v>
          </cell>
          <cell r="AL377" t="str">
            <v>H23. 4</v>
          </cell>
          <cell r="AM377" t="str">
            <v>H23. 9</v>
          </cell>
        </row>
        <row r="378">
          <cell r="A378">
            <v>1122390065</v>
          </cell>
          <cell r="B378" t="str">
            <v>（科研）多民族を対象とした相関解析によるベーチェット病関連遺伝子の同定および病態の解明</v>
          </cell>
          <cell r="C378">
            <v>10952272</v>
          </cell>
          <cell r="D378" t="str">
            <v>研）水木　信久(19-)</v>
          </cell>
          <cell r="E378" t="str">
            <v>H19. 4. 1</v>
          </cell>
          <cell r="G378" t="str">
            <v>H23年度</v>
          </cell>
          <cell r="H378" t="str">
            <v>（科研）多民族を対象とした相関解析による</v>
          </cell>
          <cell r="I378" t="str">
            <v>科学研究費補助金</v>
          </cell>
          <cell r="J378">
            <v>8160006</v>
          </cell>
          <cell r="K378" t="str">
            <v>大堀　陽子</v>
          </cell>
          <cell r="L378">
            <v>10320000</v>
          </cell>
          <cell r="M378" t="str">
            <v>研究推進課（22-）</v>
          </cell>
          <cell r="N378">
            <v>650000000</v>
          </cell>
          <cell r="O378" t="str">
            <v>（支出）科学研究費補助金</v>
          </cell>
          <cell r="P378">
            <v>1</v>
          </cell>
          <cell r="Q378" t="str">
            <v>直接経費</v>
          </cell>
          <cell r="R378">
            <v>3</v>
          </cell>
          <cell r="S378" t="str">
            <v>科研費</v>
          </cell>
          <cell r="T378">
            <v>1</v>
          </cell>
          <cell r="U378" t="str">
            <v>繰越有</v>
          </cell>
          <cell r="V378" t="str">
            <v>H23. 4. 1</v>
          </cell>
          <cell r="W378" t="str">
            <v>H24. 3.31</v>
          </cell>
          <cell r="X378">
            <v>1010076</v>
          </cell>
          <cell r="Y378" t="str">
            <v>水木　信久</v>
          </cell>
          <cell r="Z378">
            <v>10950000</v>
          </cell>
          <cell r="AA378" t="str">
            <v>研）学術院（福浦）</v>
          </cell>
          <cell r="AB378" t="str">
            <v>医学部</v>
          </cell>
          <cell r="AC378" t="str">
            <v>教授</v>
          </cell>
          <cell r="AH378">
            <v>1</v>
          </cell>
          <cell r="AI378" t="str">
            <v>開始</v>
          </cell>
          <cell r="AK378" t="str">
            <v>基盤研究(Ｂ)</v>
          </cell>
          <cell r="AL378" t="str">
            <v>H23. 4</v>
          </cell>
          <cell r="AM378" t="str">
            <v>H23. 9</v>
          </cell>
        </row>
        <row r="379">
          <cell r="A379">
            <v>1122390065</v>
          </cell>
          <cell r="B379" t="str">
            <v>（科研）多民族を対象とした相関解析によるベーチェット病関連遺伝子の同定および病態の解明</v>
          </cell>
          <cell r="C379">
            <v>11351079</v>
          </cell>
          <cell r="D379" t="str">
            <v>客）目黒　明（22-）</v>
          </cell>
          <cell r="E379" t="str">
            <v>H22. 4. 1</v>
          </cell>
          <cell r="G379" t="str">
            <v>H23年度</v>
          </cell>
          <cell r="H379" t="str">
            <v>（科研）多民族を対象とした相関解析による</v>
          </cell>
          <cell r="I379" t="str">
            <v>科学研究費補助金</v>
          </cell>
          <cell r="J379">
            <v>8160006</v>
          </cell>
          <cell r="K379" t="str">
            <v>大堀　陽子</v>
          </cell>
          <cell r="L379">
            <v>10320000</v>
          </cell>
          <cell r="M379" t="str">
            <v>研究推進課（22-）</v>
          </cell>
          <cell r="N379">
            <v>650000000</v>
          </cell>
          <cell r="O379" t="str">
            <v>（支出）科学研究費補助金</v>
          </cell>
          <cell r="P379">
            <v>1</v>
          </cell>
          <cell r="Q379" t="str">
            <v>直接経費</v>
          </cell>
          <cell r="R379">
            <v>3</v>
          </cell>
          <cell r="S379" t="str">
            <v>科研費</v>
          </cell>
          <cell r="T379">
            <v>1</v>
          </cell>
          <cell r="U379" t="str">
            <v>繰越有</v>
          </cell>
          <cell r="V379" t="str">
            <v>H23. 4. 1</v>
          </cell>
          <cell r="W379" t="str">
            <v>H24. 3.31</v>
          </cell>
          <cell r="X379">
            <v>1010076</v>
          </cell>
          <cell r="Y379" t="str">
            <v>水木　信久</v>
          </cell>
          <cell r="Z379">
            <v>10950000</v>
          </cell>
          <cell r="AA379" t="str">
            <v>研）学術院（福浦）</v>
          </cell>
          <cell r="AB379" t="str">
            <v>医学部</v>
          </cell>
          <cell r="AC379" t="str">
            <v>教授</v>
          </cell>
          <cell r="AH379">
            <v>1</v>
          </cell>
          <cell r="AI379" t="str">
            <v>開始</v>
          </cell>
          <cell r="AK379" t="str">
            <v>基盤研究(Ｂ)</v>
          </cell>
          <cell r="AL379" t="str">
            <v>H23. 4</v>
          </cell>
          <cell r="AM379" t="str">
            <v>H23. 9</v>
          </cell>
        </row>
        <row r="380">
          <cell r="A380">
            <v>1122390065</v>
          </cell>
          <cell r="B380" t="str">
            <v>（科研）多民族を対象とした相関解析によるベーチェット病関連遺伝子の同定および病態の解明</v>
          </cell>
          <cell r="C380">
            <v>11351080</v>
          </cell>
          <cell r="D380" t="str">
            <v>客）河越　龍方（22-）</v>
          </cell>
          <cell r="E380" t="str">
            <v>H22. 4. 1</v>
          </cell>
          <cell r="G380" t="str">
            <v>H23年度</v>
          </cell>
          <cell r="H380" t="str">
            <v>（科研）多民族を対象とした相関解析による</v>
          </cell>
          <cell r="I380" t="str">
            <v>科学研究費補助金</v>
          </cell>
          <cell r="J380">
            <v>8160006</v>
          </cell>
          <cell r="K380" t="str">
            <v>大堀　陽子</v>
          </cell>
          <cell r="L380">
            <v>10320000</v>
          </cell>
          <cell r="M380" t="str">
            <v>研究推進課（22-）</v>
          </cell>
          <cell r="N380">
            <v>650000000</v>
          </cell>
          <cell r="O380" t="str">
            <v>（支出）科学研究費補助金</v>
          </cell>
          <cell r="P380">
            <v>1</v>
          </cell>
          <cell r="Q380" t="str">
            <v>直接経費</v>
          </cell>
          <cell r="R380">
            <v>3</v>
          </cell>
          <cell r="S380" t="str">
            <v>科研費</v>
          </cell>
          <cell r="T380">
            <v>1</v>
          </cell>
          <cell r="U380" t="str">
            <v>繰越有</v>
          </cell>
          <cell r="V380" t="str">
            <v>H23. 4. 1</v>
          </cell>
          <cell r="W380" t="str">
            <v>H24. 3.31</v>
          </cell>
          <cell r="X380">
            <v>1010076</v>
          </cell>
          <cell r="Y380" t="str">
            <v>水木　信久</v>
          </cell>
          <cell r="Z380">
            <v>10950000</v>
          </cell>
          <cell r="AA380" t="str">
            <v>研）学術院（福浦）</v>
          </cell>
          <cell r="AB380" t="str">
            <v>医学部</v>
          </cell>
          <cell r="AC380" t="str">
            <v>教授</v>
          </cell>
          <cell r="AH380">
            <v>1</v>
          </cell>
          <cell r="AI380" t="str">
            <v>開始</v>
          </cell>
          <cell r="AK380" t="str">
            <v>基盤研究(Ｂ)</v>
          </cell>
          <cell r="AL380" t="str">
            <v>H23. 4</v>
          </cell>
          <cell r="AM380" t="str">
            <v>H23. 9</v>
          </cell>
        </row>
        <row r="381">
          <cell r="A381">
            <v>1122390260</v>
          </cell>
          <cell r="B381" t="str">
            <v>（科研）微小血管網を有するヒト型高次肝組織構築過程のライブ観察</v>
          </cell>
          <cell r="C381">
            <v>10952211</v>
          </cell>
          <cell r="D381" t="str">
            <v>研）谷口　英樹(19-)</v>
          </cell>
          <cell r="E381" t="str">
            <v>H19. 4. 1</v>
          </cell>
          <cell r="G381" t="str">
            <v>H23年度</v>
          </cell>
          <cell r="H381" t="str">
            <v>（科研）微小血管網を有するヒト型高次肝組</v>
          </cell>
          <cell r="I381" t="str">
            <v>科学研究費補助金</v>
          </cell>
          <cell r="J381">
            <v>8160006</v>
          </cell>
          <cell r="K381" t="str">
            <v>大堀　陽子</v>
          </cell>
          <cell r="L381">
            <v>10320000</v>
          </cell>
          <cell r="M381" t="str">
            <v>研究推進課（22-）</v>
          </cell>
          <cell r="N381">
            <v>650000000</v>
          </cell>
          <cell r="O381" t="str">
            <v>（支出）科学研究費補助金</v>
          </cell>
          <cell r="P381">
            <v>1</v>
          </cell>
          <cell r="Q381" t="str">
            <v>直接経費</v>
          </cell>
          <cell r="R381">
            <v>3</v>
          </cell>
          <cell r="S381" t="str">
            <v>科研費</v>
          </cell>
          <cell r="T381">
            <v>1</v>
          </cell>
          <cell r="U381" t="str">
            <v>繰越有</v>
          </cell>
          <cell r="V381" t="str">
            <v>H23. 4. 1</v>
          </cell>
          <cell r="W381" t="str">
            <v>H24. 3.31</v>
          </cell>
          <cell r="X381">
            <v>9005160022</v>
          </cell>
          <cell r="Y381" t="str">
            <v>小池　直人</v>
          </cell>
          <cell r="Z381">
            <v>11350000</v>
          </cell>
          <cell r="AA381" t="str">
            <v>客)客員教員等(福浦)(19-)</v>
          </cell>
          <cell r="AB381" t="str">
            <v>医学部</v>
          </cell>
          <cell r="AC381" t="str">
            <v>客員研究員</v>
          </cell>
          <cell r="AH381">
            <v>1</v>
          </cell>
          <cell r="AI381" t="str">
            <v>開始</v>
          </cell>
          <cell r="AK381" t="str">
            <v>基盤研究(Ｂ)</v>
          </cell>
          <cell r="AL381" t="str">
            <v>H23. 4</v>
          </cell>
          <cell r="AM381" t="str">
            <v>H23. 9</v>
          </cell>
        </row>
        <row r="382">
          <cell r="A382">
            <v>1122390260</v>
          </cell>
          <cell r="B382" t="str">
            <v>（科研）微小血管網を有するヒト型高次肝組織構築過程のライブ観察</v>
          </cell>
          <cell r="C382">
            <v>11351018</v>
          </cell>
          <cell r="D382" t="str">
            <v>客）小池　直人（19-）</v>
          </cell>
          <cell r="E382" t="str">
            <v>H19. 4. 1</v>
          </cell>
          <cell r="G382" t="str">
            <v>H23年度</v>
          </cell>
          <cell r="H382" t="str">
            <v>（科研）微小血管網を有するヒト型高次肝組</v>
          </cell>
          <cell r="I382" t="str">
            <v>科学研究費補助金</v>
          </cell>
          <cell r="J382">
            <v>8160006</v>
          </cell>
          <cell r="K382" t="str">
            <v>大堀　陽子</v>
          </cell>
          <cell r="L382">
            <v>10320000</v>
          </cell>
          <cell r="M382" t="str">
            <v>研究推進課（22-）</v>
          </cell>
          <cell r="N382">
            <v>650000000</v>
          </cell>
          <cell r="O382" t="str">
            <v>（支出）科学研究費補助金</v>
          </cell>
          <cell r="P382">
            <v>1</v>
          </cell>
          <cell r="Q382" t="str">
            <v>直接経費</v>
          </cell>
          <cell r="R382">
            <v>3</v>
          </cell>
          <cell r="S382" t="str">
            <v>科研費</v>
          </cell>
          <cell r="T382">
            <v>1</v>
          </cell>
          <cell r="U382" t="str">
            <v>繰越有</v>
          </cell>
          <cell r="V382" t="str">
            <v>H23. 4. 1</v>
          </cell>
          <cell r="W382" t="str">
            <v>H24. 3.31</v>
          </cell>
          <cell r="X382">
            <v>9005160022</v>
          </cell>
          <cell r="Y382" t="str">
            <v>小池　直人</v>
          </cell>
          <cell r="Z382">
            <v>11350000</v>
          </cell>
          <cell r="AA382" t="str">
            <v>客)客員教員等(福浦)(19-)</v>
          </cell>
          <cell r="AB382" t="str">
            <v>医学部</v>
          </cell>
          <cell r="AC382" t="str">
            <v>客員研究員</v>
          </cell>
          <cell r="AH382">
            <v>1</v>
          </cell>
          <cell r="AI382" t="str">
            <v>開始</v>
          </cell>
          <cell r="AK382" t="str">
            <v>基盤研究(Ｂ)</v>
          </cell>
          <cell r="AL382" t="str">
            <v>H23. 4</v>
          </cell>
          <cell r="AM382" t="str">
            <v>H23. 9</v>
          </cell>
        </row>
        <row r="383">
          <cell r="A383">
            <v>1122390268</v>
          </cell>
          <cell r="B383" t="str">
            <v>（科研）胸部領域用癒着防止膜に関する基礎的研究</v>
          </cell>
          <cell r="C383">
            <v>11351045</v>
          </cell>
          <cell r="D383" t="str">
            <v>客）野一色　泰晴（20-）</v>
          </cell>
          <cell r="E383" t="str">
            <v>H20. 4. 1</v>
          </cell>
          <cell r="G383" t="str">
            <v>H23年度</v>
          </cell>
          <cell r="H383" t="str">
            <v>（科研）胸部領域用癒着防止膜に関する基礎</v>
          </cell>
          <cell r="I383" t="str">
            <v>科学研究費補助金</v>
          </cell>
          <cell r="J383">
            <v>8160006</v>
          </cell>
          <cell r="K383" t="str">
            <v>大堀　陽子</v>
          </cell>
          <cell r="L383">
            <v>10320000</v>
          </cell>
          <cell r="M383" t="str">
            <v>研究推進課（22-）</v>
          </cell>
          <cell r="N383">
            <v>650000000</v>
          </cell>
          <cell r="O383" t="str">
            <v>（支出）科学研究費補助金</v>
          </cell>
          <cell r="P383">
            <v>1</v>
          </cell>
          <cell r="Q383" t="str">
            <v>直接経費</v>
          </cell>
          <cell r="R383">
            <v>3</v>
          </cell>
          <cell r="S383" t="str">
            <v>科研費</v>
          </cell>
          <cell r="T383">
            <v>1</v>
          </cell>
          <cell r="U383" t="str">
            <v>繰越有</v>
          </cell>
          <cell r="V383" t="str">
            <v>H23. 4. 1</v>
          </cell>
          <cell r="W383" t="str">
            <v>H24. 3.31</v>
          </cell>
          <cell r="X383">
            <v>910042</v>
          </cell>
          <cell r="Y383" t="str">
            <v>野一色　泰晴</v>
          </cell>
          <cell r="Z383">
            <v>11350000</v>
          </cell>
          <cell r="AA383" t="str">
            <v>客)客員教員等(福浦)(19-)</v>
          </cell>
          <cell r="AB383" t="str">
            <v>医学部</v>
          </cell>
          <cell r="AC383" t="str">
            <v>特任教授</v>
          </cell>
          <cell r="AH383">
            <v>1</v>
          </cell>
          <cell r="AI383" t="str">
            <v>開始</v>
          </cell>
          <cell r="AK383" t="str">
            <v>基盤研究(B)</v>
          </cell>
          <cell r="AL383" t="str">
            <v>H23. 4</v>
          </cell>
          <cell r="AM383" t="str">
            <v>H23. 9</v>
          </cell>
        </row>
        <row r="384">
          <cell r="A384">
            <v>1122500315</v>
          </cell>
          <cell r="B384" t="str">
            <v>(科研)脳の性差形成におけるコラプシン応答メディエーター蛋白質4（CRMP4)の機能解析</v>
          </cell>
          <cell r="C384">
            <v>10952303</v>
          </cell>
          <cell r="D384" t="str">
            <v>研）山下　直也（20-）</v>
          </cell>
          <cell r="E384" t="str">
            <v>H20. 4. 1</v>
          </cell>
          <cell r="G384" t="str">
            <v>H23年度</v>
          </cell>
          <cell r="H384" t="str">
            <v>(科研)脳の性差形成におけるコラプシン応答</v>
          </cell>
          <cell r="I384" t="str">
            <v>科学研究費補助金</v>
          </cell>
          <cell r="J384">
            <v>8160006</v>
          </cell>
          <cell r="K384" t="str">
            <v>大堀　陽子</v>
          </cell>
          <cell r="L384">
            <v>10320000</v>
          </cell>
          <cell r="M384" t="str">
            <v>研究推進課（22-）</v>
          </cell>
          <cell r="N384">
            <v>650000000</v>
          </cell>
          <cell r="O384" t="str">
            <v>（支出）科学研究費補助金</v>
          </cell>
          <cell r="P384">
            <v>1</v>
          </cell>
          <cell r="Q384" t="str">
            <v>直接経費</v>
          </cell>
          <cell r="R384">
            <v>3</v>
          </cell>
          <cell r="S384" t="str">
            <v>科研費</v>
          </cell>
          <cell r="T384">
            <v>1</v>
          </cell>
          <cell r="U384" t="str">
            <v>繰越有</v>
          </cell>
          <cell r="V384" t="str">
            <v>H23. 4. 1</v>
          </cell>
          <cell r="W384" t="str">
            <v>H24. 3.31</v>
          </cell>
          <cell r="X384">
            <v>1080566</v>
          </cell>
          <cell r="Y384" t="str">
            <v>山下　直也</v>
          </cell>
          <cell r="Z384">
            <v>10950000</v>
          </cell>
          <cell r="AA384" t="str">
            <v>研）学術院（福浦）</v>
          </cell>
          <cell r="AB384" t="str">
            <v>医学部</v>
          </cell>
          <cell r="AC384" t="str">
            <v>助教</v>
          </cell>
          <cell r="AH384">
            <v>1</v>
          </cell>
          <cell r="AI384" t="str">
            <v>開始</v>
          </cell>
          <cell r="AK384" t="str">
            <v>基盤研究(C)　分担者（東洋大学）</v>
          </cell>
          <cell r="AL384" t="str">
            <v>H23. 4</v>
          </cell>
          <cell r="AM384" t="str">
            <v>H23. 9</v>
          </cell>
        </row>
        <row r="385">
          <cell r="A385">
            <v>1122500336</v>
          </cell>
          <cell r="B385" t="str">
            <v>（科研）軸索ガイダンスにおける成長円錐の自律性と翻訳トランス因子の役割</v>
          </cell>
          <cell r="C385">
            <v>11351075</v>
          </cell>
          <cell r="D385" t="str">
            <v>客）佐々木　幸生（22-）</v>
          </cell>
          <cell r="E385" t="str">
            <v>H22. 4. 1</v>
          </cell>
          <cell r="G385" t="str">
            <v>H23年度</v>
          </cell>
          <cell r="H385" t="str">
            <v>（科研）軸索ガイダンスにおける成長円錐の</v>
          </cell>
          <cell r="I385" t="str">
            <v>科学研究費補助金</v>
          </cell>
          <cell r="J385">
            <v>8160006</v>
          </cell>
          <cell r="K385" t="str">
            <v>大堀　陽子</v>
          </cell>
          <cell r="L385">
            <v>10320000</v>
          </cell>
          <cell r="M385" t="str">
            <v>研究推進課（22-）</v>
          </cell>
          <cell r="N385">
            <v>650000000</v>
          </cell>
          <cell r="O385" t="str">
            <v>（支出）科学研究費補助金</v>
          </cell>
          <cell r="P385">
            <v>1</v>
          </cell>
          <cell r="Q385" t="str">
            <v>直接経費</v>
          </cell>
          <cell r="R385">
            <v>3</v>
          </cell>
          <cell r="S385" t="str">
            <v>科研費</v>
          </cell>
          <cell r="T385">
            <v>1</v>
          </cell>
          <cell r="U385" t="str">
            <v>繰越有</v>
          </cell>
          <cell r="V385" t="str">
            <v>H23. 4. 1</v>
          </cell>
          <cell r="W385" t="str">
            <v>H24. 3.31</v>
          </cell>
          <cell r="X385">
            <v>7160385</v>
          </cell>
          <cell r="Y385" t="str">
            <v>佐々木　幸生</v>
          </cell>
          <cell r="Z385">
            <v>11350000</v>
          </cell>
          <cell r="AA385" t="str">
            <v>客)客員教員等(福浦)(19-)</v>
          </cell>
          <cell r="AB385" t="str">
            <v>医学部</v>
          </cell>
          <cell r="AC385" t="str">
            <v>特任准教授</v>
          </cell>
          <cell r="AH385">
            <v>1</v>
          </cell>
          <cell r="AI385" t="str">
            <v>開始</v>
          </cell>
          <cell r="AK385" t="str">
            <v>基盤研究(C)</v>
          </cell>
          <cell r="AL385" t="str">
            <v>H23. 4</v>
          </cell>
          <cell r="AM385" t="str">
            <v>H23. 9</v>
          </cell>
        </row>
        <row r="386">
          <cell r="A386">
            <v>1122530069</v>
          </cell>
          <cell r="B386" t="str">
            <v>（科研）裁判員裁判における法医学証拠の提示方法と事実認定の適正化に関する研究</v>
          </cell>
          <cell r="C386">
            <v>10952233</v>
          </cell>
          <cell r="D386" t="str">
            <v>研）南部　さおり(19-)</v>
          </cell>
          <cell r="E386" t="str">
            <v>H19. 4. 1</v>
          </cell>
          <cell r="G386" t="str">
            <v>H23年度</v>
          </cell>
          <cell r="H386" t="str">
            <v>（科研）裁判員裁判における法医学証拠の提</v>
          </cell>
          <cell r="I386" t="str">
            <v>基盤研究(C)</v>
          </cell>
          <cell r="J386">
            <v>8160006</v>
          </cell>
          <cell r="K386" t="str">
            <v>大堀　陽子</v>
          </cell>
          <cell r="L386">
            <v>10320000</v>
          </cell>
          <cell r="M386" t="str">
            <v>研究推進課（22-）</v>
          </cell>
          <cell r="N386">
            <v>650000000</v>
          </cell>
          <cell r="O386" t="str">
            <v>（支出）科学研究費補助金</v>
          </cell>
          <cell r="P386">
            <v>1</v>
          </cell>
          <cell r="Q386" t="str">
            <v>直接経費</v>
          </cell>
          <cell r="R386">
            <v>3</v>
          </cell>
          <cell r="S386" t="str">
            <v>科研費</v>
          </cell>
          <cell r="T386">
            <v>1</v>
          </cell>
          <cell r="U386" t="str">
            <v>繰越有</v>
          </cell>
          <cell r="V386" t="str">
            <v>H23. 4. 1</v>
          </cell>
          <cell r="W386" t="str">
            <v>H24. 3.31</v>
          </cell>
          <cell r="X386">
            <v>1050509</v>
          </cell>
          <cell r="Y386" t="str">
            <v>南部　さおり</v>
          </cell>
          <cell r="Z386">
            <v>10950000</v>
          </cell>
          <cell r="AA386" t="str">
            <v>研）学術院（福浦）</v>
          </cell>
          <cell r="AB386" t="str">
            <v>医学部</v>
          </cell>
          <cell r="AC386" t="str">
            <v>助教</v>
          </cell>
          <cell r="AH386">
            <v>1</v>
          </cell>
          <cell r="AI386" t="str">
            <v>開始</v>
          </cell>
          <cell r="AK386" t="str">
            <v>基盤研究(C)</v>
          </cell>
          <cell r="AL386" t="str">
            <v>H23. 4</v>
          </cell>
          <cell r="AM386" t="str">
            <v>H23. 9</v>
          </cell>
        </row>
        <row r="387">
          <cell r="A387">
            <v>1122530274</v>
          </cell>
          <cell r="B387" t="str">
            <v>（科研）幸福度の高い社会の構築に関する実証分析</v>
          </cell>
          <cell r="C387">
            <v>10901236</v>
          </cell>
          <cell r="D387" t="str">
            <v>研）白石　小百合（19-）</v>
          </cell>
          <cell r="E387" t="str">
            <v>H19. 4. 1</v>
          </cell>
          <cell r="G387" t="str">
            <v>H23年度</v>
          </cell>
          <cell r="H387" t="str">
            <v>（科研）幸福度の高い社会の構築に関する実</v>
          </cell>
          <cell r="I387" t="str">
            <v>科学研究費補助金</v>
          </cell>
          <cell r="J387">
            <v>8160006</v>
          </cell>
          <cell r="K387" t="str">
            <v>大堀　陽子</v>
          </cell>
          <cell r="L387">
            <v>10320000</v>
          </cell>
          <cell r="M387" t="str">
            <v>研究推進課（22-）</v>
          </cell>
          <cell r="N387">
            <v>650000000</v>
          </cell>
          <cell r="O387" t="str">
            <v>（支出）科学研究費補助金</v>
          </cell>
          <cell r="P387">
            <v>1</v>
          </cell>
          <cell r="Q387" t="str">
            <v>直接経費</v>
          </cell>
          <cell r="R387">
            <v>3</v>
          </cell>
          <cell r="S387" t="str">
            <v>科研費</v>
          </cell>
          <cell r="T387">
            <v>1</v>
          </cell>
          <cell r="U387" t="str">
            <v>繰越有</v>
          </cell>
          <cell r="V387" t="str">
            <v>H23. 4. 1</v>
          </cell>
          <cell r="W387" t="str">
            <v>H24. 3.31</v>
          </cell>
          <cell r="X387">
            <v>1070504</v>
          </cell>
          <cell r="Y387" t="str">
            <v>白石　小百合</v>
          </cell>
          <cell r="Z387">
            <v>10900000</v>
          </cell>
          <cell r="AA387" t="str">
            <v>研）学術院</v>
          </cell>
          <cell r="AB387" t="str">
            <v>国際総合科学部（八景）</v>
          </cell>
          <cell r="AC387" t="str">
            <v>教授</v>
          </cell>
          <cell r="AH387">
            <v>1</v>
          </cell>
          <cell r="AI387" t="str">
            <v>開始</v>
          </cell>
          <cell r="AK387" t="str">
            <v>基盤研究(C)</v>
          </cell>
          <cell r="AL387" t="str">
            <v>H23. 4</v>
          </cell>
          <cell r="AM387" t="str">
            <v>H23. 9</v>
          </cell>
        </row>
        <row r="388">
          <cell r="A388">
            <v>1122530486</v>
          </cell>
          <cell r="B388" t="str">
            <v>（科研）中期経営計画の情報特性とその経済効果に関する実証的分析</v>
          </cell>
          <cell r="C388">
            <v>10901004</v>
          </cell>
          <cell r="D388" t="str">
            <v>研）中條　祐介</v>
          </cell>
          <cell r="E388" t="str">
            <v>H16. 4. 1</v>
          </cell>
          <cell r="G388" t="str">
            <v>H23年度</v>
          </cell>
          <cell r="H388" t="str">
            <v>（科研）中期経営計画の情報特性とその経済</v>
          </cell>
          <cell r="I388" t="str">
            <v>科学研究費補助金</v>
          </cell>
          <cell r="J388">
            <v>8160006</v>
          </cell>
          <cell r="K388" t="str">
            <v>大堀　陽子</v>
          </cell>
          <cell r="L388">
            <v>10320000</v>
          </cell>
          <cell r="M388" t="str">
            <v>研究推進課（22-）</v>
          </cell>
          <cell r="N388">
            <v>650000000</v>
          </cell>
          <cell r="O388" t="str">
            <v>（支出）科学研究費補助金</v>
          </cell>
          <cell r="P388">
            <v>1</v>
          </cell>
          <cell r="Q388" t="str">
            <v>直接経費</v>
          </cell>
          <cell r="R388">
            <v>3</v>
          </cell>
          <cell r="S388" t="str">
            <v>科研費</v>
          </cell>
          <cell r="T388">
            <v>1</v>
          </cell>
          <cell r="U388" t="str">
            <v>繰越有</v>
          </cell>
          <cell r="V388" t="str">
            <v>H23. 4. 1</v>
          </cell>
          <cell r="W388" t="str">
            <v>H24. 3.31</v>
          </cell>
          <cell r="X388">
            <v>920172</v>
          </cell>
          <cell r="Y388" t="str">
            <v>中条　祐介</v>
          </cell>
          <cell r="Z388">
            <v>10900000</v>
          </cell>
          <cell r="AA388" t="str">
            <v>研）学術院</v>
          </cell>
          <cell r="AB388" t="str">
            <v>国際総合科学部（八景）</v>
          </cell>
          <cell r="AC388" t="str">
            <v>教授</v>
          </cell>
          <cell r="AH388">
            <v>1</v>
          </cell>
          <cell r="AI388" t="str">
            <v>開始</v>
          </cell>
          <cell r="AK388" t="str">
            <v>基盤研究(C)</v>
          </cell>
          <cell r="AL388" t="str">
            <v>H23. 4</v>
          </cell>
          <cell r="AM388" t="str">
            <v>H23. 9</v>
          </cell>
        </row>
        <row r="389">
          <cell r="A389">
            <v>1122570068</v>
          </cell>
          <cell r="B389" t="str">
            <v>（科研）高等植物の受粉・受精過程におけるエピジェネティックス</v>
          </cell>
          <cell r="C389">
            <v>10901110</v>
          </cell>
          <cell r="D389" t="str">
            <v>研）田中　一朗</v>
          </cell>
          <cell r="E389" t="str">
            <v>H16. 4. 1</v>
          </cell>
          <cell r="G389" t="str">
            <v>H23年度</v>
          </cell>
          <cell r="H389" t="str">
            <v>（科研）高等植物の受粉・受精過程における</v>
          </cell>
          <cell r="I389" t="str">
            <v>科学研究費補助金</v>
          </cell>
          <cell r="J389">
            <v>8160006</v>
          </cell>
          <cell r="K389" t="str">
            <v>大堀　陽子</v>
          </cell>
          <cell r="L389">
            <v>10320000</v>
          </cell>
          <cell r="M389" t="str">
            <v>研究推進課（22-）</v>
          </cell>
          <cell r="N389">
            <v>650000000</v>
          </cell>
          <cell r="O389" t="str">
            <v>（支出）科学研究費補助金</v>
          </cell>
          <cell r="P389">
            <v>1</v>
          </cell>
          <cell r="Q389" t="str">
            <v>直接経費</v>
          </cell>
          <cell r="R389">
            <v>3</v>
          </cell>
          <cell r="S389" t="str">
            <v>科研費</v>
          </cell>
          <cell r="T389">
            <v>1</v>
          </cell>
          <cell r="U389" t="str">
            <v>繰越有</v>
          </cell>
          <cell r="V389" t="str">
            <v>H23. 4. 1</v>
          </cell>
          <cell r="W389" t="str">
            <v>H24. 3.31</v>
          </cell>
          <cell r="X389">
            <v>840925</v>
          </cell>
          <cell r="Y389" t="str">
            <v>田中　一朗</v>
          </cell>
          <cell r="Z389">
            <v>10900000</v>
          </cell>
          <cell r="AA389" t="str">
            <v>研）学術院</v>
          </cell>
          <cell r="AB389" t="str">
            <v>国際総合科学部（八景）</v>
          </cell>
          <cell r="AC389" t="str">
            <v>教授</v>
          </cell>
          <cell r="AH389">
            <v>1</v>
          </cell>
          <cell r="AI389" t="str">
            <v>開始</v>
          </cell>
          <cell r="AK389" t="str">
            <v>基盤研究(C)</v>
          </cell>
          <cell r="AL389" t="str">
            <v>H23. 4</v>
          </cell>
          <cell r="AM389" t="str">
            <v>H23. 9</v>
          </cell>
        </row>
        <row r="390">
          <cell r="A390">
            <v>1122570120</v>
          </cell>
          <cell r="B390" t="str">
            <v>（科研）イオンモビリティ質量分析による生体超分子のコンフォメーション解析</v>
          </cell>
          <cell r="C390">
            <v>10901155</v>
          </cell>
          <cell r="D390" t="str">
            <v>研）明石　知子</v>
          </cell>
          <cell r="E390" t="str">
            <v>H16. 4. 1</v>
          </cell>
          <cell r="G390" t="str">
            <v>H23年度</v>
          </cell>
          <cell r="H390" t="str">
            <v>（科研）イオンモビリティ質量分析による生</v>
          </cell>
          <cell r="I390" t="str">
            <v>科学研究費補助金</v>
          </cell>
          <cell r="J390">
            <v>8160006</v>
          </cell>
          <cell r="K390" t="str">
            <v>大堀　陽子</v>
          </cell>
          <cell r="L390">
            <v>10320000</v>
          </cell>
          <cell r="M390" t="str">
            <v>研究推進課（22-）</v>
          </cell>
          <cell r="N390">
            <v>650000000</v>
          </cell>
          <cell r="O390" t="str">
            <v>（支出）科学研究費補助金</v>
          </cell>
          <cell r="P390">
            <v>1</v>
          </cell>
          <cell r="Q390" t="str">
            <v>直接経費</v>
          </cell>
          <cell r="R390">
            <v>3</v>
          </cell>
          <cell r="S390" t="str">
            <v>科研費</v>
          </cell>
          <cell r="T390">
            <v>1</v>
          </cell>
          <cell r="U390" t="str">
            <v>繰越有</v>
          </cell>
          <cell r="V390" t="str">
            <v>H23. 4. 1</v>
          </cell>
          <cell r="W390" t="str">
            <v>H24. 3.31</v>
          </cell>
          <cell r="X390">
            <v>1010030</v>
          </cell>
          <cell r="Y390" t="str">
            <v>明石　知子</v>
          </cell>
          <cell r="Z390">
            <v>10900000</v>
          </cell>
          <cell r="AA390" t="str">
            <v>研）学術院</v>
          </cell>
          <cell r="AB390" t="str">
            <v>生命ナノシステム科学研究科</v>
          </cell>
          <cell r="AC390" t="str">
            <v>教授</v>
          </cell>
          <cell r="AH390">
            <v>1</v>
          </cell>
          <cell r="AI390" t="str">
            <v>開始</v>
          </cell>
          <cell r="AK390" t="str">
            <v>基盤研究(C)</v>
          </cell>
          <cell r="AL390" t="str">
            <v>H23. 4</v>
          </cell>
          <cell r="AM390" t="str">
            <v>H23. 9</v>
          </cell>
        </row>
        <row r="391">
          <cell r="A391">
            <v>1122570190</v>
          </cell>
          <cell r="B391" t="str">
            <v>（科研）細胞移動に研究を与える微小管伸長端結合蛋白質の微小管安定化機構の解析</v>
          </cell>
          <cell r="C391">
            <v>10901238</v>
          </cell>
          <cell r="D391" t="str">
            <v>研）林　郁子（19-）</v>
          </cell>
          <cell r="E391" t="str">
            <v>H19. 4. 1</v>
          </cell>
          <cell r="G391" t="str">
            <v>H23年度</v>
          </cell>
          <cell r="H391" t="str">
            <v>（科研）細胞移動に研究を与える微小管伸長</v>
          </cell>
          <cell r="I391" t="str">
            <v>科学研究費補助金</v>
          </cell>
          <cell r="J391">
            <v>8160006</v>
          </cell>
          <cell r="K391" t="str">
            <v>大堀　陽子</v>
          </cell>
          <cell r="L391">
            <v>10320000</v>
          </cell>
          <cell r="M391" t="str">
            <v>研究推進課（22-）</v>
          </cell>
          <cell r="N391">
            <v>650000000</v>
          </cell>
          <cell r="O391" t="str">
            <v>（支出）科学研究費補助金</v>
          </cell>
          <cell r="P391">
            <v>1</v>
          </cell>
          <cell r="Q391" t="str">
            <v>直接経費</v>
          </cell>
          <cell r="R391">
            <v>3</v>
          </cell>
          <cell r="S391" t="str">
            <v>科研費</v>
          </cell>
          <cell r="T391">
            <v>1</v>
          </cell>
          <cell r="U391" t="str">
            <v>繰越有</v>
          </cell>
          <cell r="V391" t="str">
            <v>H23. 4. 1</v>
          </cell>
          <cell r="W391" t="str">
            <v>H24. 3.31</v>
          </cell>
          <cell r="X391">
            <v>1070585</v>
          </cell>
          <cell r="Y391" t="str">
            <v>林　郁子</v>
          </cell>
          <cell r="Z391">
            <v>10900000</v>
          </cell>
          <cell r="AA391" t="str">
            <v>研）学術院</v>
          </cell>
          <cell r="AB391" t="str">
            <v>生命ナノシステム科学研究科</v>
          </cell>
          <cell r="AC391" t="str">
            <v>准教授</v>
          </cell>
          <cell r="AH391">
            <v>1</v>
          </cell>
          <cell r="AI391" t="str">
            <v>開始</v>
          </cell>
          <cell r="AK391" t="str">
            <v>基盤研究(C)</v>
          </cell>
          <cell r="AL391" t="str">
            <v>H23. 4</v>
          </cell>
          <cell r="AM391" t="str">
            <v>H23. 9</v>
          </cell>
        </row>
        <row r="392">
          <cell r="A392">
            <v>1122580009</v>
          </cell>
          <cell r="B392" t="str">
            <v>（科研）コムギとフザリウム菌の遺伝子発現クロストーク解析による赤かび病抵抗性の解明</v>
          </cell>
          <cell r="C392">
            <v>10901235</v>
          </cell>
          <cell r="D392" t="str">
            <v>研）坂　智広（19-）</v>
          </cell>
          <cell r="E392" t="str">
            <v>H19. 4. 1</v>
          </cell>
          <cell r="G392" t="str">
            <v>H23年度</v>
          </cell>
          <cell r="H392" t="str">
            <v>（科研）コムギとフザリウム菌の遺伝子発現</v>
          </cell>
          <cell r="I392" t="str">
            <v>科学研究費補助金</v>
          </cell>
          <cell r="J392">
            <v>8160006</v>
          </cell>
          <cell r="K392" t="str">
            <v>大堀　陽子</v>
          </cell>
          <cell r="L392">
            <v>10320000</v>
          </cell>
          <cell r="M392" t="str">
            <v>研究推進課（22-）</v>
          </cell>
          <cell r="N392">
            <v>650000000</v>
          </cell>
          <cell r="O392" t="str">
            <v>（支出）科学研究費補助金</v>
          </cell>
          <cell r="P392">
            <v>1</v>
          </cell>
          <cell r="Q392" t="str">
            <v>直接経費</v>
          </cell>
          <cell r="R392">
            <v>3</v>
          </cell>
          <cell r="S392" t="str">
            <v>科研費</v>
          </cell>
          <cell r="T392">
            <v>1</v>
          </cell>
          <cell r="U392" t="str">
            <v>繰越有</v>
          </cell>
          <cell r="V392" t="str">
            <v>H23. 4. 1</v>
          </cell>
          <cell r="W392" t="str">
            <v>H24. 3.31</v>
          </cell>
          <cell r="X392">
            <v>1070503</v>
          </cell>
          <cell r="Y392" t="str">
            <v>坂　智広</v>
          </cell>
          <cell r="Z392">
            <v>10900000</v>
          </cell>
          <cell r="AA392" t="str">
            <v>研）学術院</v>
          </cell>
          <cell r="AB392" t="str">
            <v>国際総合科学部（舞岡）</v>
          </cell>
          <cell r="AC392" t="str">
            <v>教授</v>
          </cell>
          <cell r="AH392">
            <v>1</v>
          </cell>
          <cell r="AI392" t="str">
            <v>開始</v>
          </cell>
          <cell r="AK392" t="str">
            <v>基盤研究(C)</v>
          </cell>
          <cell r="AL392" t="str">
            <v>H23. 4</v>
          </cell>
          <cell r="AM392" t="str">
            <v>H23. 9</v>
          </cell>
        </row>
        <row r="393">
          <cell r="A393">
            <v>1122580207</v>
          </cell>
          <cell r="B393" t="str">
            <v>（科研）アマモ場造成を目指したアマモの種子発芽の研究</v>
          </cell>
          <cell r="C393">
            <v>10901123</v>
          </cell>
          <cell r="D393" t="str">
            <v>研）塩田　肇</v>
          </cell>
          <cell r="E393" t="str">
            <v>H16. 4. 1</v>
          </cell>
          <cell r="G393" t="str">
            <v>H23年度</v>
          </cell>
          <cell r="H393" t="str">
            <v>（科研）アマモ場造成を目指したアマモの種</v>
          </cell>
          <cell r="I393" t="str">
            <v>科学研究費補助金</v>
          </cell>
          <cell r="J393">
            <v>8160006</v>
          </cell>
          <cell r="K393" t="str">
            <v>大堀　陽子</v>
          </cell>
          <cell r="L393">
            <v>10320000</v>
          </cell>
          <cell r="M393" t="str">
            <v>研究推進課（22-）</v>
          </cell>
          <cell r="N393">
            <v>650000000</v>
          </cell>
          <cell r="O393" t="str">
            <v>（支出）科学研究費補助金</v>
          </cell>
          <cell r="P393">
            <v>1</v>
          </cell>
          <cell r="Q393" t="str">
            <v>直接経費</v>
          </cell>
          <cell r="R393">
            <v>3</v>
          </cell>
          <cell r="S393" t="str">
            <v>科研費</v>
          </cell>
          <cell r="T393">
            <v>1</v>
          </cell>
          <cell r="U393" t="str">
            <v>繰越有</v>
          </cell>
          <cell r="V393" t="str">
            <v>H23. 4. 1</v>
          </cell>
          <cell r="W393" t="str">
            <v>H24. 3.31</v>
          </cell>
          <cell r="X393">
            <v>990017</v>
          </cell>
          <cell r="Y393" t="str">
            <v>塩田　肇</v>
          </cell>
          <cell r="Z393">
            <v>10900000</v>
          </cell>
          <cell r="AA393" t="str">
            <v>研）学術院</v>
          </cell>
          <cell r="AB393" t="str">
            <v>国際総合科学部</v>
          </cell>
          <cell r="AC393" t="str">
            <v>准教授</v>
          </cell>
          <cell r="AH393">
            <v>1</v>
          </cell>
          <cell r="AI393" t="str">
            <v>開始</v>
          </cell>
          <cell r="AK393" t="str">
            <v>基盤研究(C)</v>
          </cell>
          <cell r="AL393" t="str">
            <v>H23. 4</v>
          </cell>
          <cell r="AM393" t="str">
            <v>H23. 9</v>
          </cell>
        </row>
        <row r="394">
          <cell r="A394">
            <v>1122580226</v>
          </cell>
          <cell r="B394" t="str">
            <v>（科研）海洋無脊椎動物αーガラクトシド結合レクチンの糖鎖依存細胞増殖制御因子としての評価</v>
          </cell>
          <cell r="C394">
            <v>10901091</v>
          </cell>
          <cell r="D394" t="str">
            <v>研）大関　泰裕</v>
          </cell>
          <cell r="E394" t="str">
            <v>H16. 4. 1</v>
          </cell>
          <cell r="G394" t="str">
            <v>H23年度</v>
          </cell>
          <cell r="H394" t="str">
            <v>（科研）海洋無脊椎動物αーガラクトシド結</v>
          </cell>
          <cell r="I394" t="str">
            <v>科学研究費補助金</v>
          </cell>
          <cell r="J394">
            <v>8160006</v>
          </cell>
          <cell r="K394" t="str">
            <v>大堀　陽子</v>
          </cell>
          <cell r="L394">
            <v>10320000</v>
          </cell>
          <cell r="M394" t="str">
            <v>研究推進課（22-）</v>
          </cell>
          <cell r="N394">
            <v>650000000</v>
          </cell>
          <cell r="O394" t="str">
            <v>（支出）科学研究費補助金</v>
          </cell>
          <cell r="P394">
            <v>1</v>
          </cell>
          <cell r="Q394" t="str">
            <v>直接経費</v>
          </cell>
          <cell r="R394">
            <v>3</v>
          </cell>
          <cell r="S394" t="str">
            <v>科研費</v>
          </cell>
          <cell r="T394">
            <v>1</v>
          </cell>
          <cell r="U394" t="str">
            <v>繰越有</v>
          </cell>
          <cell r="V394" t="str">
            <v>H23. 4. 1</v>
          </cell>
          <cell r="W394" t="str">
            <v>H24. 3.31</v>
          </cell>
          <cell r="X394">
            <v>951101</v>
          </cell>
          <cell r="Y394" t="str">
            <v>大関　泰裕</v>
          </cell>
          <cell r="Z394">
            <v>10900000</v>
          </cell>
          <cell r="AA394" t="str">
            <v>研）学術院</v>
          </cell>
          <cell r="AB394" t="str">
            <v>国際総合科学部（八景）</v>
          </cell>
          <cell r="AC394" t="str">
            <v>教授</v>
          </cell>
          <cell r="AH394">
            <v>1</v>
          </cell>
          <cell r="AI394" t="str">
            <v>開始</v>
          </cell>
          <cell r="AK394" t="str">
            <v>基盤研究(C)</v>
          </cell>
          <cell r="AL394" t="str">
            <v>H23. 4</v>
          </cell>
          <cell r="AM394" t="str">
            <v>H23. 9</v>
          </cell>
        </row>
        <row r="395">
          <cell r="A395">
            <v>1122580226</v>
          </cell>
          <cell r="B395" t="str">
            <v>（科研）海洋無脊椎動物αーガラクトシド結合レクチンの糖鎖依存細胞増殖制御因子としての評価</v>
          </cell>
          <cell r="C395">
            <v>10901190</v>
          </cell>
          <cell r="D395" t="str">
            <v>研）安光　英太郎</v>
          </cell>
          <cell r="E395" t="str">
            <v>H16. 4. 1</v>
          </cell>
          <cell r="G395" t="str">
            <v>H23年度</v>
          </cell>
          <cell r="H395" t="str">
            <v>（科研）海洋無脊椎動物αーガラクトシド結</v>
          </cell>
          <cell r="I395" t="str">
            <v>科学研究費補助金</v>
          </cell>
          <cell r="J395">
            <v>8160006</v>
          </cell>
          <cell r="K395" t="str">
            <v>大堀　陽子</v>
          </cell>
          <cell r="L395">
            <v>10320000</v>
          </cell>
          <cell r="M395" t="str">
            <v>研究推進課（22-）</v>
          </cell>
          <cell r="N395">
            <v>650000000</v>
          </cell>
          <cell r="O395" t="str">
            <v>（支出）科学研究費補助金</v>
          </cell>
          <cell r="P395">
            <v>1</v>
          </cell>
          <cell r="Q395" t="str">
            <v>直接経費</v>
          </cell>
          <cell r="R395">
            <v>3</v>
          </cell>
          <cell r="S395" t="str">
            <v>科研費</v>
          </cell>
          <cell r="T395">
            <v>1</v>
          </cell>
          <cell r="U395" t="str">
            <v>繰越有</v>
          </cell>
          <cell r="V395" t="str">
            <v>H23. 4. 1</v>
          </cell>
          <cell r="W395" t="str">
            <v>H24. 3.31</v>
          </cell>
          <cell r="X395">
            <v>951101</v>
          </cell>
          <cell r="Y395" t="str">
            <v>大関　泰裕</v>
          </cell>
          <cell r="Z395">
            <v>10900000</v>
          </cell>
          <cell r="AA395" t="str">
            <v>研）学術院</v>
          </cell>
          <cell r="AB395" t="str">
            <v>国際総合科学部（八景）</v>
          </cell>
          <cell r="AC395" t="str">
            <v>教授</v>
          </cell>
          <cell r="AH395">
            <v>1</v>
          </cell>
          <cell r="AI395" t="str">
            <v>開始</v>
          </cell>
          <cell r="AK395" t="str">
            <v>基盤研究(C)</v>
          </cell>
          <cell r="AL395" t="str">
            <v>H23. 4</v>
          </cell>
          <cell r="AM395" t="str">
            <v>H23. 9</v>
          </cell>
        </row>
        <row r="396">
          <cell r="A396">
            <v>1122590366</v>
          </cell>
          <cell r="B396" t="str">
            <v>（科研）VEGF-VEGFRシグナリングをターゲットにした肺癌・悪性中皮腫治療法の開発</v>
          </cell>
          <cell r="C396">
            <v>10952148</v>
          </cell>
          <cell r="D396" t="str">
            <v>研）奥寺　康司（19-）</v>
          </cell>
          <cell r="E396" t="str">
            <v>H19. 4. 1</v>
          </cell>
          <cell r="G396" t="str">
            <v>H23年度</v>
          </cell>
          <cell r="H396" t="str">
            <v>（科研）VEGF-VEGFRシグナリングをターゲッ</v>
          </cell>
          <cell r="I396" t="str">
            <v>科学研究費補助金</v>
          </cell>
          <cell r="J396">
            <v>8160006</v>
          </cell>
          <cell r="K396" t="str">
            <v>大堀　陽子</v>
          </cell>
          <cell r="L396">
            <v>10320000</v>
          </cell>
          <cell r="M396" t="str">
            <v>研究推進課（22-）</v>
          </cell>
          <cell r="N396">
            <v>650000000</v>
          </cell>
          <cell r="O396" t="str">
            <v>（支出）科学研究費補助金</v>
          </cell>
          <cell r="P396">
            <v>1</v>
          </cell>
          <cell r="Q396" t="str">
            <v>直接経費</v>
          </cell>
          <cell r="R396">
            <v>3</v>
          </cell>
          <cell r="S396" t="str">
            <v>科研費</v>
          </cell>
          <cell r="T396">
            <v>1</v>
          </cell>
          <cell r="U396" t="str">
            <v>繰越有</v>
          </cell>
          <cell r="V396" t="str">
            <v>H23. 4. 1</v>
          </cell>
          <cell r="W396" t="str">
            <v>H24. 3.31</v>
          </cell>
          <cell r="X396">
            <v>1040022</v>
          </cell>
          <cell r="Y396" t="str">
            <v>下山田　博明</v>
          </cell>
          <cell r="Z396">
            <v>10950000</v>
          </cell>
          <cell r="AA396" t="str">
            <v>研）学術院（福浦）</v>
          </cell>
          <cell r="AB396" t="str">
            <v>医学部</v>
          </cell>
          <cell r="AC396" t="str">
            <v>助教</v>
          </cell>
          <cell r="AH396">
            <v>1</v>
          </cell>
          <cell r="AI396" t="str">
            <v>開始</v>
          </cell>
          <cell r="AK396" t="str">
            <v>基盤研究(C)</v>
          </cell>
          <cell r="AL396" t="str">
            <v>H23. 4</v>
          </cell>
          <cell r="AM396" t="str">
            <v>H23. 9</v>
          </cell>
        </row>
        <row r="397">
          <cell r="A397">
            <v>1122590366</v>
          </cell>
          <cell r="B397" t="str">
            <v>（科研）VEGF-VEGFRシグナリングをターゲットにした肺癌・悪性中皮腫治療法の開発</v>
          </cell>
          <cell r="C397">
            <v>10952193</v>
          </cell>
          <cell r="D397" t="str">
            <v>研）下山田　博明(19-)</v>
          </cell>
          <cell r="E397" t="str">
            <v>H19. 4. 1</v>
          </cell>
          <cell r="G397" t="str">
            <v>H23年度</v>
          </cell>
          <cell r="H397" t="str">
            <v>（科研）VEGF-VEGFRシグナリングをターゲッ</v>
          </cell>
          <cell r="I397" t="str">
            <v>科学研究費補助金</v>
          </cell>
          <cell r="J397">
            <v>8160006</v>
          </cell>
          <cell r="K397" t="str">
            <v>大堀　陽子</v>
          </cell>
          <cell r="L397">
            <v>10320000</v>
          </cell>
          <cell r="M397" t="str">
            <v>研究推進課（22-）</v>
          </cell>
          <cell r="N397">
            <v>650000000</v>
          </cell>
          <cell r="O397" t="str">
            <v>（支出）科学研究費補助金</v>
          </cell>
          <cell r="P397">
            <v>1</v>
          </cell>
          <cell r="Q397" t="str">
            <v>直接経費</v>
          </cell>
          <cell r="R397">
            <v>3</v>
          </cell>
          <cell r="S397" t="str">
            <v>科研費</v>
          </cell>
          <cell r="T397">
            <v>1</v>
          </cell>
          <cell r="U397" t="str">
            <v>繰越有</v>
          </cell>
          <cell r="V397" t="str">
            <v>H23. 4. 1</v>
          </cell>
          <cell r="W397" t="str">
            <v>H24. 3.31</v>
          </cell>
          <cell r="X397">
            <v>1040022</v>
          </cell>
          <cell r="Y397" t="str">
            <v>下山田　博明</v>
          </cell>
          <cell r="Z397">
            <v>10950000</v>
          </cell>
          <cell r="AA397" t="str">
            <v>研）学術院（福浦）</v>
          </cell>
          <cell r="AB397" t="str">
            <v>医学部</v>
          </cell>
          <cell r="AC397" t="str">
            <v>助教</v>
          </cell>
          <cell r="AH397">
            <v>1</v>
          </cell>
          <cell r="AI397" t="str">
            <v>開始</v>
          </cell>
          <cell r="AK397" t="str">
            <v>基盤研究(C)</v>
          </cell>
          <cell r="AL397" t="str">
            <v>H23. 4</v>
          </cell>
          <cell r="AM397" t="str">
            <v>H23. 9</v>
          </cell>
        </row>
        <row r="398">
          <cell r="A398">
            <v>1122590479</v>
          </cell>
          <cell r="B398" t="str">
            <v>（科研）地域におけるプライマリ・ケアの提供体制としてのグループ診療の優位性に関する研究</v>
          </cell>
          <cell r="C398">
            <v>11005209</v>
          </cell>
          <cell r="D398" t="str">
            <v>病）寺崎　仁（20-）</v>
          </cell>
          <cell r="E398" t="str">
            <v>H20. 4. 1</v>
          </cell>
          <cell r="G398" t="str">
            <v>H23年度</v>
          </cell>
          <cell r="H398" t="str">
            <v>（科研）地域におけるプライマリ・ケアの提</v>
          </cell>
          <cell r="I398" t="str">
            <v>科学研究費補助金</v>
          </cell>
          <cell r="J398">
            <v>8160006</v>
          </cell>
          <cell r="K398" t="str">
            <v>大堀　陽子</v>
          </cell>
          <cell r="L398">
            <v>10320000</v>
          </cell>
          <cell r="M398" t="str">
            <v>研究推進課（22-）</v>
          </cell>
          <cell r="N398">
            <v>650000000</v>
          </cell>
          <cell r="O398" t="str">
            <v>（支出）科学研究費補助金</v>
          </cell>
          <cell r="P398">
            <v>1</v>
          </cell>
          <cell r="Q398" t="str">
            <v>直接経費</v>
          </cell>
          <cell r="R398">
            <v>3</v>
          </cell>
          <cell r="S398" t="str">
            <v>科研費</v>
          </cell>
          <cell r="T398">
            <v>1</v>
          </cell>
          <cell r="U398" t="str">
            <v>繰越有</v>
          </cell>
          <cell r="V398" t="str">
            <v>H23. 4. 1</v>
          </cell>
          <cell r="W398" t="str">
            <v>H24. 3.31</v>
          </cell>
          <cell r="X398">
            <v>1080549</v>
          </cell>
          <cell r="Y398" t="str">
            <v>寺崎　仁</v>
          </cell>
          <cell r="Z398">
            <v>30300000</v>
          </cell>
          <cell r="AA398" t="str">
            <v>セ）安全管理指導者</v>
          </cell>
          <cell r="AB398" t="str">
            <v>センター病院</v>
          </cell>
          <cell r="AC398" t="str">
            <v>准教授</v>
          </cell>
          <cell r="AH398">
            <v>1</v>
          </cell>
          <cell r="AI398" t="str">
            <v>開始</v>
          </cell>
          <cell r="AK398" t="str">
            <v>基盤研究(C)</v>
          </cell>
          <cell r="AL398" t="str">
            <v>H23. 4</v>
          </cell>
          <cell r="AM398" t="str">
            <v>H23. 9</v>
          </cell>
        </row>
        <row r="399">
          <cell r="A399">
            <v>1122590743</v>
          </cell>
          <cell r="B399" t="str">
            <v>（科研）C型肝炎ウイルスの脂質代謝への影響と新たな治療標的の開発と研究</v>
          </cell>
          <cell r="C399">
            <v>10952179</v>
          </cell>
          <cell r="D399" t="str">
            <v>研）斉藤　聡(19-)</v>
          </cell>
          <cell r="E399" t="str">
            <v>H19. 4. 1</v>
          </cell>
          <cell r="G399" t="str">
            <v>H23年度</v>
          </cell>
          <cell r="H399" t="str">
            <v>（科研）C型肝炎ウイルスの脂質代謝への影</v>
          </cell>
          <cell r="I399" t="str">
            <v>科学研究費補助金</v>
          </cell>
          <cell r="J399">
            <v>8160006</v>
          </cell>
          <cell r="K399" t="str">
            <v>大堀　陽子</v>
          </cell>
          <cell r="L399">
            <v>10320000</v>
          </cell>
          <cell r="M399" t="str">
            <v>研究推進課（22-）</v>
          </cell>
          <cell r="N399">
            <v>650000000</v>
          </cell>
          <cell r="O399" t="str">
            <v>（支出）科学研究費補助金</v>
          </cell>
          <cell r="P399">
            <v>1</v>
          </cell>
          <cell r="Q399" t="str">
            <v>直接経費</v>
          </cell>
          <cell r="R399">
            <v>3</v>
          </cell>
          <cell r="S399" t="str">
            <v>科研費</v>
          </cell>
          <cell r="T399">
            <v>1</v>
          </cell>
          <cell r="U399" t="str">
            <v>繰越有</v>
          </cell>
          <cell r="V399" t="str">
            <v>H23. 4. 1</v>
          </cell>
          <cell r="W399" t="str">
            <v>H24. 3.31</v>
          </cell>
          <cell r="X399">
            <v>1040013</v>
          </cell>
          <cell r="Y399" t="str">
            <v>斉藤　聡</v>
          </cell>
          <cell r="Z399">
            <v>10950000</v>
          </cell>
          <cell r="AA399" t="str">
            <v>研）学術院（福浦）</v>
          </cell>
          <cell r="AB399" t="str">
            <v>医学部</v>
          </cell>
          <cell r="AC399" t="str">
            <v>准教授</v>
          </cell>
          <cell r="AH399">
            <v>1</v>
          </cell>
          <cell r="AI399" t="str">
            <v>開始</v>
          </cell>
          <cell r="AK399" t="str">
            <v>基盤研究(C)</v>
          </cell>
          <cell r="AL399" t="str">
            <v>H23. 4</v>
          </cell>
          <cell r="AM399" t="str">
            <v>H23. 9</v>
          </cell>
        </row>
        <row r="400">
          <cell r="A400">
            <v>1122590811</v>
          </cell>
          <cell r="B400" t="str">
            <v>（科研）心臓型アデニル酸シクラーゼを標的にする高齢化社会にむけた新しい心不全治療</v>
          </cell>
          <cell r="C400">
            <v>10952149</v>
          </cell>
          <cell r="D400" t="str">
            <v>研）奥村　敏（19-）</v>
          </cell>
          <cell r="E400" t="str">
            <v>H19. 4. 1</v>
          </cell>
          <cell r="G400" t="str">
            <v>H23年度</v>
          </cell>
          <cell r="H400" t="str">
            <v>（科研）心臓型アデニル酸シクラーゼを標的</v>
          </cell>
          <cell r="I400" t="str">
            <v>科学研究費補助金</v>
          </cell>
          <cell r="J400">
            <v>8160006</v>
          </cell>
          <cell r="K400" t="str">
            <v>大堀　陽子</v>
          </cell>
          <cell r="L400">
            <v>10320000</v>
          </cell>
          <cell r="M400" t="str">
            <v>研究推進課（22-）</v>
          </cell>
          <cell r="N400">
            <v>650000000</v>
          </cell>
          <cell r="O400" t="str">
            <v>（支出）科学研究費補助金</v>
          </cell>
          <cell r="P400">
            <v>1</v>
          </cell>
          <cell r="Q400" t="str">
            <v>直接経費</v>
          </cell>
          <cell r="R400">
            <v>3</v>
          </cell>
          <cell r="S400" t="str">
            <v>科研費</v>
          </cell>
          <cell r="T400">
            <v>1</v>
          </cell>
          <cell r="U400" t="str">
            <v>繰越有</v>
          </cell>
          <cell r="V400" t="str">
            <v>H23. 4. 1</v>
          </cell>
          <cell r="W400" t="str">
            <v>H24. 3.31</v>
          </cell>
          <cell r="X400">
            <v>1020132</v>
          </cell>
          <cell r="Y400" t="str">
            <v>常松　尚志</v>
          </cell>
          <cell r="Z400">
            <v>11350000</v>
          </cell>
          <cell r="AA400" t="str">
            <v>客)客員教員等(福浦)(19-)</v>
          </cell>
          <cell r="AB400" t="str">
            <v>医学部</v>
          </cell>
          <cell r="AC400" t="str">
            <v>客員研究員</v>
          </cell>
          <cell r="AH400">
            <v>1</v>
          </cell>
          <cell r="AI400" t="str">
            <v>開始</v>
          </cell>
          <cell r="AK400" t="str">
            <v>基盤研究(C)</v>
          </cell>
          <cell r="AL400" t="str">
            <v>H23. 4</v>
          </cell>
          <cell r="AM400" t="str">
            <v>H23. 9</v>
          </cell>
        </row>
        <row r="401">
          <cell r="A401">
            <v>1122590811</v>
          </cell>
          <cell r="B401" t="str">
            <v>（科研）心臓型アデニル酸シクラーゼを標的にする高齢化社会にむけた新しい心不全治療</v>
          </cell>
          <cell r="C401">
            <v>11351032</v>
          </cell>
          <cell r="D401" t="str">
            <v>客）常松　尚志（19-）</v>
          </cell>
          <cell r="E401" t="str">
            <v>H19. 4. 1</v>
          </cell>
          <cell r="G401" t="str">
            <v>H23年度</v>
          </cell>
          <cell r="H401" t="str">
            <v>（科研）心臓型アデニル酸シクラーゼを標的</v>
          </cell>
          <cell r="I401" t="str">
            <v>科学研究費補助金</v>
          </cell>
          <cell r="J401">
            <v>8160006</v>
          </cell>
          <cell r="K401" t="str">
            <v>大堀　陽子</v>
          </cell>
          <cell r="L401">
            <v>10320000</v>
          </cell>
          <cell r="M401" t="str">
            <v>研究推進課（22-）</v>
          </cell>
          <cell r="N401">
            <v>650000000</v>
          </cell>
          <cell r="O401" t="str">
            <v>（支出）科学研究費補助金</v>
          </cell>
          <cell r="P401">
            <v>1</v>
          </cell>
          <cell r="Q401" t="str">
            <v>直接経費</v>
          </cell>
          <cell r="R401">
            <v>3</v>
          </cell>
          <cell r="S401" t="str">
            <v>科研費</v>
          </cell>
          <cell r="T401">
            <v>1</v>
          </cell>
          <cell r="U401" t="str">
            <v>繰越有</v>
          </cell>
          <cell r="V401" t="str">
            <v>H23. 4. 1</v>
          </cell>
          <cell r="W401" t="str">
            <v>H24. 3.31</v>
          </cell>
          <cell r="X401">
            <v>1020132</v>
          </cell>
          <cell r="Y401" t="str">
            <v>常松　尚志</v>
          </cell>
          <cell r="Z401">
            <v>11350000</v>
          </cell>
          <cell r="AA401" t="str">
            <v>客)客員教員等(福浦)(19-)</v>
          </cell>
          <cell r="AB401" t="str">
            <v>医学部</v>
          </cell>
          <cell r="AC401" t="str">
            <v>客員研究員</v>
          </cell>
          <cell r="AH401">
            <v>1</v>
          </cell>
          <cell r="AI401" t="str">
            <v>開始</v>
          </cell>
          <cell r="AK401" t="str">
            <v>基盤研究(C)</v>
          </cell>
          <cell r="AL401" t="str">
            <v>H23. 4</v>
          </cell>
          <cell r="AM401" t="str">
            <v>H23. 9</v>
          </cell>
        </row>
        <row r="402">
          <cell r="A402">
            <v>1122590913</v>
          </cell>
          <cell r="B402" t="str">
            <v>（科研）胚性肝細胞由来の腎遠位尿細管蛋白質リン酸化酵素の発現調節と機能についての検討</v>
          </cell>
          <cell r="C402">
            <v>11351086</v>
          </cell>
          <cell r="D402" t="str">
            <v>客）金岡　知彦（22-）</v>
          </cell>
          <cell r="E402" t="str">
            <v>H22. 4. 1</v>
          </cell>
          <cell r="G402" t="str">
            <v>H23年度</v>
          </cell>
          <cell r="H402" t="str">
            <v>（科研）胚性肝細胞由来の腎遠位尿細管蛋白</v>
          </cell>
          <cell r="I402" t="str">
            <v>科学研究費補助金</v>
          </cell>
          <cell r="J402">
            <v>8160006</v>
          </cell>
          <cell r="K402" t="str">
            <v>大堀　陽子</v>
          </cell>
          <cell r="L402">
            <v>10320000</v>
          </cell>
          <cell r="M402" t="str">
            <v>研究推進課（22-）</v>
          </cell>
          <cell r="N402">
            <v>650000000</v>
          </cell>
          <cell r="O402" t="str">
            <v>（支出）科学研究費補助金</v>
          </cell>
          <cell r="P402">
            <v>1</v>
          </cell>
          <cell r="Q402" t="str">
            <v>直接経費</v>
          </cell>
          <cell r="R402">
            <v>3</v>
          </cell>
          <cell r="S402" t="str">
            <v>科研費</v>
          </cell>
          <cell r="T402">
            <v>1</v>
          </cell>
          <cell r="U402" t="str">
            <v>繰越有</v>
          </cell>
          <cell r="V402" t="str">
            <v>H23. 4. 1</v>
          </cell>
          <cell r="W402" t="str">
            <v>H24. 3.31</v>
          </cell>
          <cell r="X402">
            <v>7804455</v>
          </cell>
          <cell r="Y402" t="str">
            <v>金岡　知彦</v>
          </cell>
          <cell r="Z402">
            <v>11000000</v>
          </cell>
          <cell r="AA402" t="str">
            <v>病）学術院（病院）</v>
          </cell>
          <cell r="AB402" t="str">
            <v>附属病院</v>
          </cell>
          <cell r="AC402" t="str">
            <v>指導診療医</v>
          </cell>
          <cell r="AH402">
            <v>1</v>
          </cell>
          <cell r="AI402" t="str">
            <v>開始</v>
          </cell>
          <cell r="AK402" t="str">
            <v>基盤研究(C)</v>
          </cell>
          <cell r="AL402" t="str">
            <v>H23. 4</v>
          </cell>
          <cell r="AM402" t="str">
            <v>H23. 9</v>
          </cell>
        </row>
        <row r="403">
          <cell r="A403">
            <v>1122590961</v>
          </cell>
          <cell r="B403" t="str">
            <v>（科研）ニューロメーターを用いたパーキンソン病関連疾患における知覚閾値</v>
          </cell>
          <cell r="C403">
            <v>11005058</v>
          </cell>
          <cell r="D403" t="str">
            <v>病）島村　めぐみ</v>
          </cell>
          <cell r="E403" t="str">
            <v>H16. 4. 1</v>
          </cell>
          <cell r="G403" t="str">
            <v>H23年度</v>
          </cell>
          <cell r="H403" t="str">
            <v>（科研）ニューロメーターを用いたパーキン</v>
          </cell>
          <cell r="I403" t="str">
            <v>科学研究費補助金</v>
          </cell>
          <cell r="J403">
            <v>8160006</v>
          </cell>
          <cell r="K403" t="str">
            <v>大堀　陽子</v>
          </cell>
          <cell r="L403">
            <v>10320000</v>
          </cell>
          <cell r="M403" t="str">
            <v>研究推進課（22-）</v>
          </cell>
          <cell r="N403">
            <v>650000000</v>
          </cell>
          <cell r="O403" t="str">
            <v>（支出）科学研究費補助金</v>
          </cell>
          <cell r="P403">
            <v>1</v>
          </cell>
          <cell r="Q403" t="str">
            <v>直接経費</v>
          </cell>
          <cell r="R403">
            <v>3</v>
          </cell>
          <cell r="S403" t="str">
            <v>科研費</v>
          </cell>
          <cell r="T403">
            <v>1</v>
          </cell>
          <cell r="U403" t="str">
            <v>繰越有</v>
          </cell>
          <cell r="V403" t="str">
            <v>H23. 4. 1</v>
          </cell>
          <cell r="W403" t="str">
            <v>H24. 3.31</v>
          </cell>
          <cell r="X403">
            <v>1040062</v>
          </cell>
          <cell r="Y403" t="str">
            <v>島村　めぐみ</v>
          </cell>
          <cell r="Z403">
            <v>11000000</v>
          </cell>
          <cell r="AA403" t="str">
            <v>病）学術院（病院）</v>
          </cell>
          <cell r="AB403" t="str">
            <v>センター病院</v>
          </cell>
          <cell r="AC403" t="str">
            <v>准教授</v>
          </cell>
          <cell r="AH403">
            <v>1</v>
          </cell>
          <cell r="AI403" t="str">
            <v>開始</v>
          </cell>
          <cell r="AK403" t="str">
            <v>基盤研究(C)</v>
          </cell>
          <cell r="AL403" t="str">
            <v>H23. 4</v>
          </cell>
          <cell r="AM403" t="str">
            <v>H23. 9</v>
          </cell>
        </row>
        <row r="404">
          <cell r="A404">
            <v>1122590989</v>
          </cell>
          <cell r="B404" t="str">
            <v>（科研）胆汁酸吸着レジンの肝臓及び膵β細胞における血糖降下作用機序の解明</v>
          </cell>
          <cell r="C404">
            <v>10952218</v>
          </cell>
          <cell r="D404" t="str">
            <v>研）寺内　康夫(19-)</v>
          </cell>
          <cell r="E404" t="str">
            <v>H19. 4. 1</v>
          </cell>
          <cell r="G404" t="str">
            <v>H23年度</v>
          </cell>
          <cell r="H404" t="str">
            <v>（科研）胆汁酸吸着レジンの肝臓及び膵β細</v>
          </cell>
          <cell r="I404" t="str">
            <v>科学研究費補助金</v>
          </cell>
          <cell r="J404">
            <v>8160006</v>
          </cell>
          <cell r="K404" t="str">
            <v>大堀　陽子</v>
          </cell>
          <cell r="L404">
            <v>10320000</v>
          </cell>
          <cell r="M404" t="str">
            <v>研究推進課（22-）</v>
          </cell>
          <cell r="N404">
            <v>650000000</v>
          </cell>
          <cell r="O404" t="str">
            <v>（支出）科学研究費補助金</v>
          </cell>
          <cell r="P404">
            <v>1</v>
          </cell>
          <cell r="Q404" t="str">
            <v>直接経費</v>
          </cell>
          <cell r="R404">
            <v>3</v>
          </cell>
          <cell r="S404" t="str">
            <v>科研費</v>
          </cell>
          <cell r="T404">
            <v>1</v>
          </cell>
          <cell r="U404" t="str">
            <v>繰越有</v>
          </cell>
          <cell r="V404" t="str">
            <v>H23. 4. 1</v>
          </cell>
          <cell r="W404" t="str">
            <v>H24. 3.31</v>
          </cell>
          <cell r="X404">
            <v>990091</v>
          </cell>
          <cell r="Y404" t="str">
            <v>山川　正</v>
          </cell>
          <cell r="Z404">
            <v>30500000</v>
          </cell>
          <cell r="AA404" t="str">
            <v>セ）診療科</v>
          </cell>
          <cell r="AB404" t="str">
            <v>センター病院</v>
          </cell>
          <cell r="AC404" t="str">
            <v>准教授</v>
          </cell>
          <cell r="AH404">
            <v>1</v>
          </cell>
          <cell r="AI404" t="str">
            <v>開始</v>
          </cell>
          <cell r="AK404" t="str">
            <v>基盤研究(C)</v>
          </cell>
          <cell r="AL404" t="str">
            <v>H23. 4</v>
          </cell>
          <cell r="AM404" t="str">
            <v>H23. 9</v>
          </cell>
        </row>
        <row r="405">
          <cell r="A405">
            <v>1122590989</v>
          </cell>
          <cell r="B405" t="str">
            <v>（科研）胆汁酸吸着レジンの肝臓及び膵β細胞における血糖降下作用機序の解明</v>
          </cell>
          <cell r="C405">
            <v>11005057</v>
          </cell>
          <cell r="D405" t="str">
            <v>病）山川　正</v>
          </cell>
          <cell r="E405" t="str">
            <v>H16. 4. 1</v>
          </cell>
          <cell r="G405" t="str">
            <v>H23年度</v>
          </cell>
          <cell r="H405" t="str">
            <v>（科研）胆汁酸吸着レジンの肝臓及び膵β細</v>
          </cell>
          <cell r="I405" t="str">
            <v>科学研究費補助金</v>
          </cell>
          <cell r="J405">
            <v>8160006</v>
          </cell>
          <cell r="K405" t="str">
            <v>大堀　陽子</v>
          </cell>
          <cell r="L405">
            <v>10320000</v>
          </cell>
          <cell r="M405" t="str">
            <v>研究推進課（22-）</v>
          </cell>
          <cell r="N405">
            <v>650000000</v>
          </cell>
          <cell r="O405" t="str">
            <v>（支出）科学研究費補助金</v>
          </cell>
          <cell r="P405">
            <v>1</v>
          </cell>
          <cell r="Q405" t="str">
            <v>直接経費</v>
          </cell>
          <cell r="R405">
            <v>3</v>
          </cell>
          <cell r="S405" t="str">
            <v>科研費</v>
          </cell>
          <cell r="T405">
            <v>1</v>
          </cell>
          <cell r="U405" t="str">
            <v>繰越有</v>
          </cell>
          <cell r="V405" t="str">
            <v>H23. 4. 1</v>
          </cell>
          <cell r="W405" t="str">
            <v>H24. 3.31</v>
          </cell>
          <cell r="X405">
            <v>990091</v>
          </cell>
          <cell r="Y405" t="str">
            <v>山川　正</v>
          </cell>
          <cell r="Z405">
            <v>30500000</v>
          </cell>
          <cell r="AA405" t="str">
            <v>セ）診療科</v>
          </cell>
          <cell r="AB405" t="str">
            <v>センター病院</v>
          </cell>
          <cell r="AC405" t="str">
            <v>准教授</v>
          </cell>
          <cell r="AH405">
            <v>1</v>
          </cell>
          <cell r="AI405" t="str">
            <v>開始</v>
          </cell>
          <cell r="AK405" t="str">
            <v>基盤研究(C)</v>
          </cell>
          <cell r="AL405" t="str">
            <v>H23. 4</v>
          </cell>
          <cell r="AM405" t="str">
            <v>H23. 9</v>
          </cell>
        </row>
        <row r="406">
          <cell r="A406">
            <v>1122590990</v>
          </cell>
          <cell r="B406" t="str">
            <v>（科研）PI3キナーゼｐ８５α欠損マウスにおける肝臓と血管インスリン抵抗性</v>
          </cell>
          <cell r="C406">
            <v>10952218</v>
          </cell>
          <cell r="D406" t="str">
            <v>研）寺内　康夫(19-)</v>
          </cell>
          <cell r="E406" t="str">
            <v>H19. 4. 1</v>
          </cell>
          <cell r="G406" t="str">
            <v>H23年度</v>
          </cell>
          <cell r="H406" t="str">
            <v>（科研）PI3キナーゼｐ８５α欠損マウスに</v>
          </cell>
          <cell r="I406" t="str">
            <v>科学研究費補助金</v>
          </cell>
          <cell r="J406">
            <v>8160006</v>
          </cell>
          <cell r="K406" t="str">
            <v>大堀　陽子</v>
          </cell>
          <cell r="L406">
            <v>10320000</v>
          </cell>
          <cell r="M406" t="str">
            <v>研究推進課（22-）</v>
          </cell>
          <cell r="N406">
            <v>650000000</v>
          </cell>
          <cell r="O406" t="str">
            <v>（支出）科学研究費補助金</v>
          </cell>
          <cell r="P406">
            <v>1</v>
          </cell>
          <cell r="Q406" t="str">
            <v>直接経費</v>
          </cell>
          <cell r="R406">
            <v>3</v>
          </cell>
          <cell r="S406" t="str">
            <v>科研費</v>
          </cell>
          <cell r="T406">
            <v>1</v>
          </cell>
          <cell r="U406" t="str">
            <v>繰越有</v>
          </cell>
          <cell r="V406" t="str">
            <v>H23. 4. 1</v>
          </cell>
          <cell r="W406" t="str">
            <v>H24. 3.31</v>
          </cell>
          <cell r="X406">
            <v>1050568</v>
          </cell>
          <cell r="Y406" t="str">
            <v>青木　一孝</v>
          </cell>
          <cell r="Z406">
            <v>10950000</v>
          </cell>
          <cell r="AA406" t="str">
            <v>研）学術院（福浦）</v>
          </cell>
          <cell r="AB406" t="str">
            <v>医学部</v>
          </cell>
          <cell r="AC406" t="str">
            <v>助教</v>
          </cell>
          <cell r="AH406">
            <v>1</v>
          </cell>
          <cell r="AI406" t="str">
            <v>開始</v>
          </cell>
          <cell r="AK406" t="str">
            <v>基盤研究(C)</v>
          </cell>
          <cell r="AL406" t="str">
            <v>H23. 4</v>
          </cell>
          <cell r="AM406" t="str">
            <v>H23. 9</v>
          </cell>
        </row>
        <row r="407">
          <cell r="A407">
            <v>1122590990</v>
          </cell>
          <cell r="B407" t="str">
            <v>（科研）PI3キナーゼｐ８５α欠損マウスにおける肝臓と血管インスリン抵抗性</v>
          </cell>
          <cell r="C407">
            <v>10952408</v>
          </cell>
          <cell r="D407" t="str">
            <v>研）青木　一孝（23-）</v>
          </cell>
          <cell r="E407" t="str">
            <v>H23. 4. 1</v>
          </cell>
          <cell r="G407" t="str">
            <v>H23年度</v>
          </cell>
          <cell r="H407" t="str">
            <v>（科研）PI3キナーゼｐ８５α欠損マウスに</v>
          </cell>
          <cell r="I407" t="str">
            <v>科学研究費補助金</v>
          </cell>
          <cell r="J407">
            <v>8160006</v>
          </cell>
          <cell r="K407" t="str">
            <v>大堀　陽子</v>
          </cell>
          <cell r="L407">
            <v>10320000</v>
          </cell>
          <cell r="M407" t="str">
            <v>研究推進課（22-）</v>
          </cell>
          <cell r="N407">
            <v>650000000</v>
          </cell>
          <cell r="O407" t="str">
            <v>（支出）科学研究費補助金</v>
          </cell>
          <cell r="P407">
            <v>1</v>
          </cell>
          <cell r="Q407" t="str">
            <v>直接経費</v>
          </cell>
          <cell r="R407">
            <v>3</v>
          </cell>
          <cell r="S407" t="str">
            <v>科研費</v>
          </cell>
          <cell r="T407">
            <v>1</v>
          </cell>
          <cell r="U407" t="str">
            <v>繰越有</v>
          </cell>
          <cell r="V407" t="str">
            <v>H23. 4. 1</v>
          </cell>
          <cell r="W407" t="str">
            <v>H24. 3.31</v>
          </cell>
          <cell r="X407">
            <v>1050568</v>
          </cell>
          <cell r="Y407" t="str">
            <v>青木　一孝</v>
          </cell>
          <cell r="Z407">
            <v>10950000</v>
          </cell>
          <cell r="AA407" t="str">
            <v>研）学術院（福浦）</v>
          </cell>
          <cell r="AB407" t="str">
            <v>医学部</v>
          </cell>
          <cell r="AC407" t="str">
            <v>助教</v>
          </cell>
          <cell r="AH407">
            <v>1</v>
          </cell>
          <cell r="AI407" t="str">
            <v>開始</v>
          </cell>
          <cell r="AK407" t="str">
            <v>基盤研究(C)</v>
          </cell>
          <cell r="AL407" t="str">
            <v>H23. 4</v>
          </cell>
          <cell r="AM407" t="str">
            <v>H23. 9</v>
          </cell>
        </row>
        <row r="408">
          <cell r="A408">
            <v>1122591205</v>
          </cell>
          <cell r="B408" t="str">
            <v>(科研)出生時の血清浸透圧変化から見た動脈管閉鎖の機序解明</v>
          </cell>
          <cell r="C408">
            <v>11351027</v>
          </cell>
          <cell r="D408" t="str">
            <v>客）南沢　享（19-）</v>
          </cell>
          <cell r="E408" t="str">
            <v>H19. 4. 1</v>
          </cell>
          <cell r="G408" t="str">
            <v>H23年度</v>
          </cell>
          <cell r="H408" t="str">
            <v>(科研)出生時の血清浸透圧変化から見た動脈</v>
          </cell>
          <cell r="I408" t="str">
            <v>科学研究費補助金</v>
          </cell>
          <cell r="J408">
            <v>8160006</v>
          </cell>
          <cell r="K408" t="str">
            <v>大堀　陽子</v>
          </cell>
          <cell r="L408">
            <v>10320000</v>
          </cell>
          <cell r="M408" t="str">
            <v>研究推進課（22-）</v>
          </cell>
          <cell r="N408">
            <v>650000000</v>
          </cell>
          <cell r="O408" t="str">
            <v>（支出）科学研究費補助金</v>
          </cell>
          <cell r="P408">
            <v>1</v>
          </cell>
          <cell r="Q408" t="str">
            <v>直接経費</v>
          </cell>
          <cell r="R408">
            <v>3</v>
          </cell>
          <cell r="S408" t="str">
            <v>科研費</v>
          </cell>
          <cell r="T408">
            <v>1</v>
          </cell>
          <cell r="U408" t="str">
            <v>繰越有</v>
          </cell>
          <cell r="V408" t="str">
            <v>H23. 4. 1</v>
          </cell>
          <cell r="W408" t="str">
            <v>H24. 3.31</v>
          </cell>
          <cell r="X408">
            <v>5160052</v>
          </cell>
          <cell r="Y408" t="str">
            <v>青木　理加</v>
          </cell>
          <cell r="Z408">
            <v>11350000</v>
          </cell>
          <cell r="AA408" t="str">
            <v>客)客員教員等(福浦)(19-)</v>
          </cell>
          <cell r="AB408" t="str">
            <v>医学部</v>
          </cell>
          <cell r="AC408" t="str">
            <v>客員研究員</v>
          </cell>
          <cell r="AH408">
            <v>1</v>
          </cell>
          <cell r="AI408" t="str">
            <v>開始</v>
          </cell>
          <cell r="AK408" t="str">
            <v>基盤研究(C)</v>
          </cell>
          <cell r="AL408" t="str">
            <v>H23. 4</v>
          </cell>
          <cell r="AM408" t="str">
            <v>H23. 9</v>
          </cell>
        </row>
        <row r="409">
          <cell r="A409">
            <v>1122591205</v>
          </cell>
          <cell r="B409" t="str">
            <v>(科研)出生時の血清浸透圧変化から見た動脈管閉鎖の機序解明</v>
          </cell>
          <cell r="C409">
            <v>11351076</v>
          </cell>
          <cell r="D409" t="str">
            <v>客）青木　理加（22-）</v>
          </cell>
          <cell r="E409" t="str">
            <v>H22. 4. 1</v>
          </cell>
          <cell r="G409" t="str">
            <v>H23年度</v>
          </cell>
          <cell r="H409" t="str">
            <v>(科研)出生時の血清浸透圧変化から見た動脈</v>
          </cell>
          <cell r="I409" t="str">
            <v>科学研究費補助金</v>
          </cell>
          <cell r="J409">
            <v>8160006</v>
          </cell>
          <cell r="K409" t="str">
            <v>大堀　陽子</v>
          </cell>
          <cell r="L409">
            <v>10320000</v>
          </cell>
          <cell r="M409" t="str">
            <v>研究推進課（22-）</v>
          </cell>
          <cell r="N409">
            <v>650000000</v>
          </cell>
          <cell r="O409" t="str">
            <v>（支出）科学研究費補助金</v>
          </cell>
          <cell r="P409">
            <v>1</v>
          </cell>
          <cell r="Q409" t="str">
            <v>直接経費</v>
          </cell>
          <cell r="R409">
            <v>3</v>
          </cell>
          <cell r="S409" t="str">
            <v>科研費</v>
          </cell>
          <cell r="T409">
            <v>1</v>
          </cell>
          <cell r="U409" t="str">
            <v>繰越有</v>
          </cell>
          <cell r="V409" t="str">
            <v>H23. 4. 1</v>
          </cell>
          <cell r="W409" t="str">
            <v>H24. 3.31</v>
          </cell>
          <cell r="X409">
            <v>5160052</v>
          </cell>
          <cell r="Y409" t="str">
            <v>青木　理加</v>
          </cell>
          <cell r="Z409">
            <v>11350000</v>
          </cell>
          <cell r="AA409" t="str">
            <v>客)客員教員等(福浦)(19-)</v>
          </cell>
          <cell r="AB409" t="str">
            <v>医学部</v>
          </cell>
          <cell r="AC409" t="str">
            <v>客員研究員</v>
          </cell>
          <cell r="AH409">
            <v>1</v>
          </cell>
          <cell r="AI409" t="str">
            <v>開始</v>
          </cell>
          <cell r="AK409" t="str">
            <v>基盤研究(C)</v>
          </cell>
          <cell r="AL409" t="str">
            <v>H23. 4</v>
          </cell>
          <cell r="AM409" t="str">
            <v>H23. 9</v>
          </cell>
        </row>
        <row r="410">
          <cell r="A410">
            <v>1122591247</v>
          </cell>
          <cell r="B410" t="str">
            <v>(科研)そう庠性疾患の治療におけるセマフォリン３Ａ発現の変化と新規治療薬の開発</v>
          </cell>
          <cell r="C410">
            <v>10952172</v>
          </cell>
          <cell r="D410" t="str">
            <v>研）五嶋　良郎（19-）</v>
          </cell>
          <cell r="E410" t="str">
            <v>H19. 4. 1</v>
          </cell>
          <cell r="G410" t="str">
            <v>H23年度</v>
          </cell>
          <cell r="H410" t="str">
            <v>(科研)そう庠性疾患の治療におけるセマフォ</v>
          </cell>
          <cell r="I410" t="str">
            <v>科学研究費補助金</v>
          </cell>
          <cell r="J410">
            <v>8160006</v>
          </cell>
          <cell r="K410" t="str">
            <v>大堀　陽子</v>
          </cell>
          <cell r="L410">
            <v>10320000</v>
          </cell>
          <cell r="M410" t="str">
            <v>研究推進課（22-）</v>
          </cell>
          <cell r="N410">
            <v>650000000</v>
          </cell>
          <cell r="O410" t="str">
            <v>（支出）科学研究費補助金</v>
          </cell>
          <cell r="P410">
            <v>1</v>
          </cell>
          <cell r="Q410" t="str">
            <v>直接経費</v>
          </cell>
          <cell r="R410">
            <v>3</v>
          </cell>
          <cell r="S410" t="str">
            <v>科研費</v>
          </cell>
          <cell r="T410">
            <v>1</v>
          </cell>
          <cell r="U410" t="str">
            <v>繰越有</v>
          </cell>
          <cell r="V410" t="str">
            <v>H23. 4. 1</v>
          </cell>
          <cell r="W410" t="str">
            <v>H24. 3.31</v>
          </cell>
          <cell r="X410">
            <v>960922</v>
          </cell>
          <cell r="Y410" t="str">
            <v>相原　道子</v>
          </cell>
          <cell r="Z410">
            <v>10950000</v>
          </cell>
          <cell r="AA410" t="str">
            <v>研）学術院（福浦）</v>
          </cell>
          <cell r="AB410" t="str">
            <v>医学部</v>
          </cell>
          <cell r="AC410" t="str">
            <v>教授</v>
          </cell>
          <cell r="AH410">
            <v>1</v>
          </cell>
          <cell r="AI410" t="str">
            <v>開始</v>
          </cell>
          <cell r="AK410" t="str">
            <v>基盤研究(C)</v>
          </cell>
          <cell r="AL410" t="str">
            <v>H23. 4</v>
          </cell>
          <cell r="AM410" t="str">
            <v>H23. 9</v>
          </cell>
        </row>
        <row r="411">
          <cell r="A411">
            <v>1122591292</v>
          </cell>
          <cell r="B411" t="str">
            <v>(科研)認知症に伴う行動障害と精神症状の神経病理学的基盤の解明</v>
          </cell>
          <cell r="C411">
            <v>10952369</v>
          </cell>
          <cell r="D411" t="str">
            <v>研）都甲　崇（22-）</v>
          </cell>
          <cell r="E411" t="str">
            <v>H22. 4. 1</v>
          </cell>
          <cell r="G411" t="str">
            <v>H23年度</v>
          </cell>
          <cell r="H411" t="str">
            <v>(科研)認知症に伴う行動障害と精神症状の神</v>
          </cell>
          <cell r="I411" t="str">
            <v>科学研究費補助金</v>
          </cell>
          <cell r="J411">
            <v>8160006</v>
          </cell>
          <cell r="K411" t="str">
            <v>大堀　陽子</v>
          </cell>
          <cell r="L411">
            <v>10320000</v>
          </cell>
          <cell r="M411" t="str">
            <v>研究推進課（22-）</v>
          </cell>
          <cell r="N411">
            <v>650000000</v>
          </cell>
          <cell r="O411" t="str">
            <v>（支出）科学研究費補助金</v>
          </cell>
          <cell r="P411">
            <v>1</v>
          </cell>
          <cell r="Q411" t="str">
            <v>直接経費</v>
          </cell>
          <cell r="R411">
            <v>3</v>
          </cell>
          <cell r="S411" t="str">
            <v>科研費</v>
          </cell>
          <cell r="T411">
            <v>1</v>
          </cell>
          <cell r="U411" t="str">
            <v>繰越有</v>
          </cell>
          <cell r="V411" t="str">
            <v>H23. 4. 1</v>
          </cell>
          <cell r="W411" t="str">
            <v>H24. 3.31</v>
          </cell>
          <cell r="X411">
            <v>1040044</v>
          </cell>
          <cell r="Y411" t="str">
            <v>都甲　崇</v>
          </cell>
          <cell r="Z411">
            <v>10950000</v>
          </cell>
          <cell r="AA411" t="str">
            <v>研）学術院（福浦）</v>
          </cell>
          <cell r="AB411" t="str">
            <v>医学部</v>
          </cell>
          <cell r="AC411" t="str">
            <v>准教授</v>
          </cell>
          <cell r="AH411">
            <v>1</v>
          </cell>
          <cell r="AI411" t="str">
            <v>開始</v>
          </cell>
          <cell r="AK411" t="str">
            <v>基盤研究(C)</v>
          </cell>
          <cell r="AL411" t="str">
            <v>H23. 4</v>
          </cell>
          <cell r="AM411" t="str">
            <v>H23. 9</v>
          </cell>
        </row>
        <row r="412">
          <cell r="A412">
            <v>1122591389</v>
          </cell>
          <cell r="B412" t="str">
            <v>(科研)人工骨マーカーを用いた画像誘導放射線治療の研究</v>
          </cell>
          <cell r="C412">
            <v>11005172</v>
          </cell>
          <cell r="D412" t="str">
            <v>病）荻野　伊知朗</v>
          </cell>
          <cell r="E412" t="str">
            <v>H18. 4. 1</v>
          </cell>
          <cell r="G412" t="str">
            <v>H23年度</v>
          </cell>
          <cell r="H412" t="str">
            <v>(科研)人工骨マーカーを用いた画像誘導放射</v>
          </cell>
          <cell r="I412" t="str">
            <v>科学研究費補助金</v>
          </cell>
          <cell r="J412">
            <v>8160006</v>
          </cell>
          <cell r="K412" t="str">
            <v>大堀　陽子</v>
          </cell>
          <cell r="L412">
            <v>10320000</v>
          </cell>
          <cell r="M412" t="str">
            <v>研究推進課（22-）</v>
          </cell>
          <cell r="N412">
            <v>650000000</v>
          </cell>
          <cell r="O412" t="str">
            <v>（支出）科学研究費補助金</v>
          </cell>
          <cell r="P412">
            <v>1</v>
          </cell>
          <cell r="Q412" t="str">
            <v>直接経費</v>
          </cell>
          <cell r="R412">
            <v>3</v>
          </cell>
          <cell r="S412" t="str">
            <v>科研費</v>
          </cell>
          <cell r="T412">
            <v>1</v>
          </cell>
          <cell r="U412" t="str">
            <v>繰越有</v>
          </cell>
          <cell r="V412" t="str">
            <v>H23. 4. 1</v>
          </cell>
          <cell r="W412" t="str">
            <v>H24. 3.31</v>
          </cell>
          <cell r="X412">
            <v>951164</v>
          </cell>
          <cell r="Y412" t="str">
            <v>荻野　伊知朗</v>
          </cell>
          <cell r="Z412">
            <v>30500000</v>
          </cell>
          <cell r="AA412" t="str">
            <v>セ）診療科</v>
          </cell>
          <cell r="AB412" t="str">
            <v>センター病院</v>
          </cell>
          <cell r="AC412" t="str">
            <v>准教授</v>
          </cell>
          <cell r="AH412">
            <v>1</v>
          </cell>
          <cell r="AI412" t="str">
            <v>開始</v>
          </cell>
          <cell r="AK412" t="str">
            <v>基盤研究(C)</v>
          </cell>
          <cell r="AL412" t="str">
            <v>H23. 4</v>
          </cell>
          <cell r="AM412" t="str">
            <v>H23. 9</v>
          </cell>
        </row>
        <row r="413">
          <cell r="A413">
            <v>1122591666</v>
          </cell>
          <cell r="B413" t="str">
            <v>(科研)凝固線溶マーカーと抗Ｘa活性モニタリングによる術後静脈血栓症の選択的予防法の確立</v>
          </cell>
          <cell r="C413">
            <v>11001186</v>
          </cell>
          <cell r="D413" t="str">
            <v>病附）稲葉　裕（20-）</v>
          </cell>
          <cell r="E413" t="str">
            <v>H20. 4. 1</v>
          </cell>
          <cell r="G413" t="str">
            <v>H23年度</v>
          </cell>
          <cell r="H413" t="str">
            <v>(科研)凝固線溶マーカーと抗Ｘa活性モニタ</v>
          </cell>
          <cell r="I413" t="str">
            <v>科学研究費補助金</v>
          </cell>
          <cell r="J413">
            <v>8160006</v>
          </cell>
          <cell r="K413" t="str">
            <v>大堀　陽子</v>
          </cell>
          <cell r="L413">
            <v>10320000</v>
          </cell>
          <cell r="M413" t="str">
            <v>研究推進課（22-）</v>
          </cell>
          <cell r="N413">
            <v>650000000</v>
          </cell>
          <cell r="O413" t="str">
            <v>（支出）科学研究費補助金</v>
          </cell>
          <cell r="P413">
            <v>1</v>
          </cell>
          <cell r="Q413" t="str">
            <v>直接経費</v>
          </cell>
          <cell r="R413">
            <v>3</v>
          </cell>
          <cell r="S413" t="str">
            <v>科研費</v>
          </cell>
          <cell r="T413">
            <v>1</v>
          </cell>
          <cell r="U413" t="str">
            <v>繰越有</v>
          </cell>
          <cell r="V413" t="str">
            <v>H23. 4. 1</v>
          </cell>
          <cell r="W413" t="str">
            <v>H24. 3.31</v>
          </cell>
          <cell r="X413">
            <v>1050589</v>
          </cell>
          <cell r="Y413" t="str">
            <v>稲葉　裕</v>
          </cell>
          <cell r="Z413">
            <v>11000000</v>
          </cell>
          <cell r="AA413" t="str">
            <v>病）学術院（病院）</v>
          </cell>
          <cell r="AB413" t="str">
            <v>附属病院</v>
          </cell>
          <cell r="AC413" t="str">
            <v>准教授</v>
          </cell>
          <cell r="AH413">
            <v>1</v>
          </cell>
          <cell r="AI413" t="str">
            <v>開始</v>
          </cell>
          <cell r="AK413" t="str">
            <v>基盤研究(C)</v>
          </cell>
          <cell r="AL413" t="str">
            <v>H23. 4</v>
          </cell>
          <cell r="AM413" t="str">
            <v>H23. 9</v>
          </cell>
        </row>
        <row r="414">
          <cell r="A414">
            <v>1122591711</v>
          </cell>
          <cell r="B414" t="str">
            <v>(科研)麻酔科医のメンタルへルスの現状と支援策に関する研究</v>
          </cell>
          <cell r="C414">
            <v>10952175</v>
          </cell>
          <cell r="D414" t="str">
            <v>研）後藤　隆久（19-）</v>
          </cell>
          <cell r="E414" t="str">
            <v>H19. 4. 1</v>
          </cell>
          <cell r="G414" t="str">
            <v>H23年度</v>
          </cell>
          <cell r="H414" t="str">
            <v>(科研)麻酔科医のメンタルへルスの現状と支</v>
          </cell>
          <cell r="I414" t="str">
            <v>科学研究費補助金</v>
          </cell>
          <cell r="J414">
            <v>8160006</v>
          </cell>
          <cell r="K414" t="str">
            <v>大堀　陽子</v>
          </cell>
          <cell r="L414">
            <v>10320000</v>
          </cell>
          <cell r="M414" t="str">
            <v>研究推進課（22-）</v>
          </cell>
          <cell r="N414">
            <v>650000000</v>
          </cell>
          <cell r="O414" t="str">
            <v>（支出）科学研究費補助金</v>
          </cell>
          <cell r="P414">
            <v>1</v>
          </cell>
          <cell r="Q414" t="str">
            <v>直接経費</v>
          </cell>
          <cell r="R414">
            <v>3</v>
          </cell>
          <cell r="S414" t="str">
            <v>科研費</v>
          </cell>
          <cell r="T414">
            <v>1</v>
          </cell>
          <cell r="U414" t="str">
            <v>繰越有</v>
          </cell>
          <cell r="V414" t="str">
            <v>H23. 4. 1</v>
          </cell>
          <cell r="W414" t="str">
            <v>H24. 3.31</v>
          </cell>
          <cell r="X414">
            <v>1060506</v>
          </cell>
          <cell r="Y414" t="str">
            <v>後藤　隆久</v>
          </cell>
          <cell r="Z414">
            <v>10950000</v>
          </cell>
          <cell r="AA414" t="str">
            <v>研）学術院（福浦）</v>
          </cell>
          <cell r="AB414" t="str">
            <v>医学部</v>
          </cell>
          <cell r="AC414" t="str">
            <v>教授</v>
          </cell>
          <cell r="AH414">
            <v>1</v>
          </cell>
          <cell r="AI414" t="str">
            <v>開始</v>
          </cell>
          <cell r="AK414" t="str">
            <v>基盤研究(C)</v>
          </cell>
          <cell r="AL414" t="str">
            <v>H23. 4</v>
          </cell>
          <cell r="AM414" t="str">
            <v>H23. 9</v>
          </cell>
        </row>
        <row r="415">
          <cell r="A415">
            <v>1122591712</v>
          </cell>
          <cell r="B415" t="str">
            <v>(科研)幼若脳組織の神経活動に対する麻酔薬の作用の解明</v>
          </cell>
          <cell r="C415">
            <v>11351029</v>
          </cell>
          <cell r="D415" t="str">
            <v>客）安藤　富男（19-）</v>
          </cell>
          <cell r="E415" t="str">
            <v>H19. 4. 1</v>
          </cell>
          <cell r="G415" t="str">
            <v>H23年度</v>
          </cell>
          <cell r="H415" t="str">
            <v>(科研)幼若脳組織の神経活動に対する麻酔薬</v>
          </cell>
          <cell r="I415" t="str">
            <v>科学研究費補助金</v>
          </cell>
          <cell r="J415">
            <v>8160006</v>
          </cell>
          <cell r="K415" t="str">
            <v>大堀　陽子</v>
          </cell>
          <cell r="L415">
            <v>10320000</v>
          </cell>
          <cell r="M415" t="str">
            <v>研究推進課（22-）</v>
          </cell>
          <cell r="N415">
            <v>650000000</v>
          </cell>
          <cell r="O415" t="str">
            <v>（支出）科学研究費補助金</v>
          </cell>
          <cell r="P415">
            <v>1</v>
          </cell>
          <cell r="Q415" t="str">
            <v>直接経費</v>
          </cell>
          <cell r="R415">
            <v>3</v>
          </cell>
          <cell r="S415" t="str">
            <v>科研費</v>
          </cell>
          <cell r="T415">
            <v>1</v>
          </cell>
          <cell r="U415" t="str">
            <v>繰越有</v>
          </cell>
          <cell r="V415" t="str">
            <v>H23. 4. 1</v>
          </cell>
          <cell r="W415" t="str">
            <v>H24. 3.31</v>
          </cell>
          <cell r="X415">
            <v>820933</v>
          </cell>
          <cell r="Y415" t="str">
            <v>安藤　富男</v>
          </cell>
          <cell r="Z415">
            <v>11350000</v>
          </cell>
          <cell r="AA415" t="str">
            <v>客)客員教員等(福浦)(19-)</v>
          </cell>
          <cell r="AB415" t="str">
            <v>医学部</v>
          </cell>
          <cell r="AC415" t="str">
            <v>客員教授</v>
          </cell>
          <cell r="AH415">
            <v>1</v>
          </cell>
          <cell r="AI415" t="str">
            <v>開始</v>
          </cell>
          <cell r="AK415" t="str">
            <v>基盤研究(C)</v>
          </cell>
          <cell r="AL415" t="str">
            <v>H23. 4</v>
          </cell>
          <cell r="AM415" t="str">
            <v>H23. 9</v>
          </cell>
        </row>
        <row r="416">
          <cell r="A416">
            <v>1122591743</v>
          </cell>
          <cell r="B416" t="str">
            <v>(科研)難治性疼通に対する脊髄刺激鎮痛法の作用点の解明ー中枢か脊髄かー</v>
          </cell>
          <cell r="C416">
            <v>10952157</v>
          </cell>
          <cell r="D416" t="str">
            <v>研）紙谷　義孝（19-）</v>
          </cell>
          <cell r="E416" t="str">
            <v>H19. 4. 1</v>
          </cell>
          <cell r="G416" t="str">
            <v>H23年度</v>
          </cell>
          <cell r="H416" t="str">
            <v>(科研)難治性疼通に対する脊髄刺激鎮痛法の</v>
          </cell>
          <cell r="I416" t="str">
            <v>科学研究費補助金</v>
          </cell>
          <cell r="J416">
            <v>8160006</v>
          </cell>
          <cell r="K416" t="str">
            <v>大堀　陽子</v>
          </cell>
          <cell r="L416">
            <v>10320000</v>
          </cell>
          <cell r="M416" t="str">
            <v>研究推進課（22-）</v>
          </cell>
          <cell r="N416">
            <v>650000000</v>
          </cell>
          <cell r="O416" t="str">
            <v>（支出）科学研究費補助金</v>
          </cell>
          <cell r="P416">
            <v>1</v>
          </cell>
          <cell r="Q416" t="str">
            <v>直接経費</v>
          </cell>
          <cell r="R416">
            <v>3</v>
          </cell>
          <cell r="S416" t="str">
            <v>科研費</v>
          </cell>
          <cell r="T416">
            <v>1</v>
          </cell>
          <cell r="U416" t="str">
            <v>繰越有</v>
          </cell>
          <cell r="V416" t="str">
            <v>H23. 4. 1</v>
          </cell>
          <cell r="W416" t="str">
            <v>H24. 3.31</v>
          </cell>
          <cell r="X416">
            <v>1080519</v>
          </cell>
          <cell r="Y416" t="str">
            <v>新堀　博展</v>
          </cell>
          <cell r="Z416">
            <v>10950000</v>
          </cell>
          <cell r="AA416" t="str">
            <v>研）学術院（福浦）</v>
          </cell>
          <cell r="AB416" t="str">
            <v>医学部</v>
          </cell>
          <cell r="AC416" t="str">
            <v>助教</v>
          </cell>
          <cell r="AH416">
            <v>1</v>
          </cell>
          <cell r="AI416" t="str">
            <v>開始</v>
          </cell>
          <cell r="AK416" t="str">
            <v>基盤研究(C)</v>
          </cell>
          <cell r="AL416" t="str">
            <v>H23. 4</v>
          </cell>
          <cell r="AM416" t="str">
            <v>H23. 9</v>
          </cell>
        </row>
        <row r="417">
          <cell r="A417">
            <v>1122591743</v>
          </cell>
          <cell r="B417" t="str">
            <v>(科研)難治性疼通に対する脊髄刺激鎮痛法の作用点の解明ー中枢か脊髄かー</v>
          </cell>
          <cell r="C417">
            <v>10952311</v>
          </cell>
          <cell r="D417" t="str">
            <v>研）新堀　博展（20-）</v>
          </cell>
          <cell r="E417" t="str">
            <v>H20. 4. 1</v>
          </cell>
          <cell r="G417" t="str">
            <v>H23年度</v>
          </cell>
          <cell r="H417" t="str">
            <v>(科研)難治性疼通に対する脊髄刺激鎮痛法の</v>
          </cell>
          <cell r="I417" t="str">
            <v>科学研究費補助金</v>
          </cell>
          <cell r="J417">
            <v>8160006</v>
          </cell>
          <cell r="K417" t="str">
            <v>大堀　陽子</v>
          </cell>
          <cell r="L417">
            <v>10320000</v>
          </cell>
          <cell r="M417" t="str">
            <v>研究推進課（22-）</v>
          </cell>
          <cell r="N417">
            <v>650000000</v>
          </cell>
          <cell r="O417" t="str">
            <v>（支出）科学研究費補助金</v>
          </cell>
          <cell r="P417">
            <v>1</v>
          </cell>
          <cell r="Q417" t="str">
            <v>直接経費</v>
          </cell>
          <cell r="R417">
            <v>3</v>
          </cell>
          <cell r="S417" t="str">
            <v>科研費</v>
          </cell>
          <cell r="T417">
            <v>1</v>
          </cell>
          <cell r="U417" t="str">
            <v>繰越有</v>
          </cell>
          <cell r="V417" t="str">
            <v>H23. 4. 1</v>
          </cell>
          <cell r="W417" t="str">
            <v>H24. 3.31</v>
          </cell>
          <cell r="X417">
            <v>1080519</v>
          </cell>
          <cell r="Y417" t="str">
            <v>新堀　博展</v>
          </cell>
          <cell r="Z417">
            <v>10950000</v>
          </cell>
          <cell r="AA417" t="str">
            <v>研）学術院（福浦）</v>
          </cell>
          <cell r="AB417" t="str">
            <v>医学部</v>
          </cell>
          <cell r="AC417" t="str">
            <v>助教</v>
          </cell>
          <cell r="AH417">
            <v>1</v>
          </cell>
          <cell r="AI417" t="str">
            <v>開始</v>
          </cell>
          <cell r="AK417" t="str">
            <v>基盤研究(C)</v>
          </cell>
          <cell r="AL417" t="str">
            <v>H23. 4</v>
          </cell>
          <cell r="AM417" t="str">
            <v>H23. 9</v>
          </cell>
        </row>
        <row r="418">
          <cell r="A418">
            <v>1122591744</v>
          </cell>
          <cell r="B418" t="str">
            <v>(科研)疼痛が記憶学習に及ぼす影響の、行動学的及び中枢神経系での組織学・生理学的検討</v>
          </cell>
          <cell r="C418">
            <v>10952157</v>
          </cell>
          <cell r="D418" t="str">
            <v>研）紙谷　義孝（19-）</v>
          </cell>
          <cell r="E418" t="str">
            <v>H19. 4. 1</v>
          </cell>
          <cell r="G418" t="str">
            <v>H23年度</v>
          </cell>
          <cell r="H418" t="str">
            <v>(科研)疼痛が記憶学習に及ぼす影響の、行動</v>
          </cell>
          <cell r="I418" t="str">
            <v>科学研究費補助金</v>
          </cell>
          <cell r="J418">
            <v>8160006</v>
          </cell>
          <cell r="K418" t="str">
            <v>大堀　陽子</v>
          </cell>
          <cell r="L418">
            <v>10320000</v>
          </cell>
          <cell r="M418" t="str">
            <v>研究推進課（22-）</v>
          </cell>
          <cell r="N418">
            <v>650000000</v>
          </cell>
          <cell r="O418" t="str">
            <v>（支出）科学研究費補助金</v>
          </cell>
          <cell r="P418">
            <v>1</v>
          </cell>
          <cell r="Q418" t="str">
            <v>直接経費</v>
          </cell>
          <cell r="R418">
            <v>3</v>
          </cell>
          <cell r="S418" t="str">
            <v>科研費</v>
          </cell>
          <cell r="T418">
            <v>1</v>
          </cell>
          <cell r="U418" t="str">
            <v>繰越有</v>
          </cell>
          <cell r="V418" t="str">
            <v>H23. 4. 1</v>
          </cell>
          <cell r="W418" t="str">
            <v>H24. 3.31</v>
          </cell>
          <cell r="X418">
            <v>990167</v>
          </cell>
          <cell r="Y418" t="str">
            <v>小川　賢一</v>
          </cell>
          <cell r="Z418">
            <v>20500000</v>
          </cell>
          <cell r="AA418" t="str">
            <v>附）診療科</v>
          </cell>
          <cell r="AB418" t="str">
            <v>附属病院</v>
          </cell>
          <cell r="AC418" t="str">
            <v>准教授</v>
          </cell>
          <cell r="AH418">
            <v>1</v>
          </cell>
          <cell r="AI418" t="str">
            <v>開始</v>
          </cell>
          <cell r="AK418" t="str">
            <v>基盤研究(C)</v>
          </cell>
          <cell r="AL418" t="str">
            <v>H23. 4</v>
          </cell>
          <cell r="AM418" t="str">
            <v>H23. 9</v>
          </cell>
        </row>
        <row r="419">
          <cell r="A419">
            <v>1122591774</v>
          </cell>
          <cell r="B419" t="str">
            <v>(科研)前立腺癌でのレニンーアソジオテンシン系のアンドロゲンレセプター発現調整の解明</v>
          </cell>
          <cell r="C419">
            <v>10952166</v>
          </cell>
          <cell r="D419" t="str">
            <v>研）窪田　吉信（19-）</v>
          </cell>
          <cell r="E419" t="str">
            <v>H19. 4. 1</v>
          </cell>
          <cell r="G419" t="str">
            <v>H23年度</v>
          </cell>
          <cell r="H419" t="str">
            <v>(科研)前立腺癌でのレニンーアソジオテンシ</v>
          </cell>
          <cell r="I419" t="str">
            <v>科学研究費補助金</v>
          </cell>
          <cell r="J419">
            <v>8160006</v>
          </cell>
          <cell r="K419" t="str">
            <v>大堀　陽子</v>
          </cell>
          <cell r="L419">
            <v>10320000</v>
          </cell>
          <cell r="M419" t="str">
            <v>研究推進課（22-）</v>
          </cell>
          <cell r="N419">
            <v>650000000</v>
          </cell>
          <cell r="O419" t="str">
            <v>（支出）科学研究費補助金</v>
          </cell>
          <cell r="P419">
            <v>1</v>
          </cell>
          <cell r="Q419" t="str">
            <v>直接経費</v>
          </cell>
          <cell r="R419">
            <v>3</v>
          </cell>
          <cell r="S419" t="str">
            <v>科研費</v>
          </cell>
          <cell r="T419">
            <v>1</v>
          </cell>
          <cell r="U419" t="str">
            <v>繰越有</v>
          </cell>
          <cell r="V419" t="str">
            <v>H23. 4. 1</v>
          </cell>
          <cell r="W419" t="str">
            <v>H24. 3.31</v>
          </cell>
          <cell r="X419">
            <v>950011</v>
          </cell>
          <cell r="Y419" t="str">
            <v>上村　博司</v>
          </cell>
          <cell r="Z419">
            <v>11000000</v>
          </cell>
          <cell r="AA419" t="str">
            <v>病）学術院（病院）</v>
          </cell>
          <cell r="AB419" t="str">
            <v>附属病院</v>
          </cell>
          <cell r="AC419" t="str">
            <v>准教授</v>
          </cell>
          <cell r="AH419">
            <v>1</v>
          </cell>
          <cell r="AI419" t="str">
            <v>開始</v>
          </cell>
          <cell r="AK419" t="str">
            <v>基盤研究(C)</v>
          </cell>
          <cell r="AL419" t="str">
            <v>H23. 4</v>
          </cell>
          <cell r="AM419" t="str">
            <v>H23. 9</v>
          </cell>
        </row>
        <row r="420">
          <cell r="A420">
            <v>1122591774</v>
          </cell>
          <cell r="B420" t="str">
            <v>(科研)前立腺癌でのレニンーアソジオテンシン系のアンドロゲンレセプター発現調整の解明</v>
          </cell>
          <cell r="C420">
            <v>11001089</v>
          </cell>
          <cell r="D420" t="str">
            <v>病附）上村　博司</v>
          </cell>
          <cell r="E420" t="str">
            <v>H16. 4. 1</v>
          </cell>
          <cell r="G420" t="str">
            <v>H23年度</v>
          </cell>
          <cell r="H420" t="str">
            <v>(科研)前立腺癌でのレニンーアソジオテンシ</v>
          </cell>
          <cell r="I420" t="str">
            <v>科学研究費補助金</v>
          </cell>
          <cell r="J420">
            <v>8160006</v>
          </cell>
          <cell r="K420" t="str">
            <v>大堀　陽子</v>
          </cell>
          <cell r="L420">
            <v>10320000</v>
          </cell>
          <cell r="M420" t="str">
            <v>研究推進課（22-）</v>
          </cell>
          <cell r="N420">
            <v>650000000</v>
          </cell>
          <cell r="O420" t="str">
            <v>（支出）科学研究費補助金</v>
          </cell>
          <cell r="P420">
            <v>1</v>
          </cell>
          <cell r="Q420" t="str">
            <v>直接経費</v>
          </cell>
          <cell r="R420">
            <v>3</v>
          </cell>
          <cell r="S420" t="str">
            <v>科研費</v>
          </cell>
          <cell r="T420">
            <v>1</v>
          </cell>
          <cell r="U420" t="str">
            <v>繰越有</v>
          </cell>
          <cell r="V420" t="str">
            <v>H23. 4. 1</v>
          </cell>
          <cell r="W420" t="str">
            <v>H24. 3.31</v>
          </cell>
          <cell r="X420">
            <v>950011</v>
          </cell>
          <cell r="Y420" t="str">
            <v>上村　博司</v>
          </cell>
          <cell r="Z420">
            <v>11000000</v>
          </cell>
          <cell r="AA420" t="str">
            <v>病）学術院（病院）</v>
          </cell>
          <cell r="AB420" t="str">
            <v>附属病院</v>
          </cell>
          <cell r="AC420" t="str">
            <v>准教授</v>
          </cell>
          <cell r="AH420">
            <v>1</v>
          </cell>
          <cell r="AI420" t="str">
            <v>開始</v>
          </cell>
          <cell r="AK420" t="str">
            <v>基盤研究(C)</v>
          </cell>
          <cell r="AL420" t="str">
            <v>H23. 4</v>
          </cell>
          <cell r="AM420" t="str">
            <v>H23. 9</v>
          </cell>
        </row>
        <row r="421">
          <cell r="A421">
            <v>1122591775</v>
          </cell>
          <cell r="B421" t="str">
            <v>(科研)プロテオミクス解析を用いた腎細胞癌のストレス対応情報伝達ネットワークの解明</v>
          </cell>
          <cell r="C421">
            <v>10952285</v>
          </cell>
          <cell r="D421" t="str">
            <v>研）矢尾　正祐(19-)</v>
          </cell>
          <cell r="E421" t="str">
            <v>H19. 4. 1</v>
          </cell>
          <cell r="G421" t="str">
            <v>H23年度</v>
          </cell>
          <cell r="H421" t="str">
            <v>(科研)プロテオミクス解析を用いた腎細胞癌</v>
          </cell>
          <cell r="I421" t="str">
            <v>科学研究費補助金</v>
          </cell>
          <cell r="J421">
            <v>8160006</v>
          </cell>
          <cell r="K421" t="str">
            <v>大堀　陽子</v>
          </cell>
          <cell r="L421">
            <v>10320000</v>
          </cell>
          <cell r="M421" t="str">
            <v>研究推進課（22-）</v>
          </cell>
          <cell r="N421">
            <v>650000000</v>
          </cell>
          <cell r="O421" t="str">
            <v>（支出）科学研究費補助金</v>
          </cell>
          <cell r="P421">
            <v>1</v>
          </cell>
          <cell r="Q421" t="str">
            <v>直接経費</v>
          </cell>
          <cell r="R421">
            <v>3</v>
          </cell>
          <cell r="S421" t="str">
            <v>科研費</v>
          </cell>
          <cell r="T421">
            <v>1</v>
          </cell>
          <cell r="U421" t="str">
            <v>繰越有</v>
          </cell>
          <cell r="V421" t="str">
            <v>H23. 4. 1</v>
          </cell>
          <cell r="W421" t="str">
            <v>H24. 3.31</v>
          </cell>
          <cell r="X421">
            <v>1000007</v>
          </cell>
          <cell r="Y421" t="str">
            <v>中井川　昇</v>
          </cell>
          <cell r="Z421">
            <v>20500000</v>
          </cell>
          <cell r="AA421" t="str">
            <v>附）診療科</v>
          </cell>
          <cell r="AB421" t="str">
            <v>附属病院</v>
          </cell>
          <cell r="AC421" t="str">
            <v>准教授</v>
          </cell>
          <cell r="AH421">
            <v>1</v>
          </cell>
          <cell r="AI421" t="str">
            <v>開始</v>
          </cell>
          <cell r="AK421" t="str">
            <v>基盤研究(C)</v>
          </cell>
          <cell r="AL421" t="str">
            <v>H23. 4</v>
          </cell>
          <cell r="AM421" t="str">
            <v>H23. 9</v>
          </cell>
        </row>
        <row r="422">
          <cell r="A422">
            <v>1122591775</v>
          </cell>
          <cell r="B422" t="str">
            <v>(科研)プロテオミクス解析を用いた腎細胞癌のストレス対応情報伝達ネットワークの解明</v>
          </cell>
          <cell r="C422">
            <v>11001045</v>
          </cell>
          <cell r="D422" t="str">
            <v>病附）中井川　昇</v>
          </cell>
          <cell r="E422" t="str">
            <v>H16. 4. 1</v>
          </cell>
          <cell r="G422" t="str">
            <v>H23年度</v>
          </cell>
          <cell r="H422" t="str">
            <v>(科研)プロテオミクス解析を用いた腎細胞癌</v>
          </cell>
          <cell r="I422" t="str">
            <v>科学研究費補助金</v>
          </cell>
          <cell r="J422">
            <v>8160006</v>
          </cell>
          <cell r="K422" t="str">
            <v>大堀　陽子</v>
          </cell>
          <cell r="L422">
            <v>10320000</v>
          </cell>
          <cell r="M422" t="str">
            <v>研究推進課（22-）</v>
          </cell>
          <cell r="N422">
            <v>650000000</v>
          </cell>
          <cell r="O422" t="str">
            <v>（支出）科学研究費補助金</v>
          </cell>
          <cell r="P422">
            <v>1</v>
          </cell>
          <cell r="Q422" t="str">
            <v>直接経費</v>
          </cell>
          <cell r="R422">
            <v>3</v>
          </cell>
          <cell r="S422" t="str">
            <v>科研費</v>
          </cell>
          <cell r="T422">
            <v>1</v>
          </cell>
          <cell r="U422" t="str">
            <v>繰越有</v>
          </cell>
          <cell r="V422" t="str">
            <v>H23. 4. 1</v>
          </cell>
          <cell r="W422" t="str">
            <v>H24. 3.31</v>
          </cell>
          <cell r="X422">
            <v>1000007</v>
          </cell>
          <cell r="Y422" t="str">
            <v>中井川　昇</v>
          </cell>
          <cell r="Z422">
            <v>20500000</v>
          </cell>
          <cell r="AA422" t="str">
            <v>附）診療科</v>
          </cell>
          <cell r="AB422" t="str">
            <v>附属病院</v>
          </cell>
          <cell r="AC422" t="str">
            <v>准教授</v>
          </cell>
          <cell r="AH422">
            <v>1</v>
          </cell>
          <cell r="AI422" t="str">
            <v>開始</v>
          </cell>
          <cell r="AK422" t="str">
            <v>基盤研究(C)</v>
          </cell>
          <cell r="AL422" t="str">
            <v>H23. 4</v>
          </cell>
          <cell r="AM422" t="str">
            <v>H23. 9</v>
          </cell>
        </row>
        <row r="423">
          <cell r="A423">
            <v>1122591860</v>
          </cell>
          <cell r="B423" t="str">
            <v>(科研)卵巣明細胞腺癌の悪性進展機序の解明および新規治療標的分子に関する研究</v>
          </cell>
          <cell r="C423">
            <v>11001188</v>
          </cell>
          <cell r="D423" t="str">
            <v>病附）宮城　悦子（20-）</v>
          </cell>
          <cell r="E423" t="str">
            <v>H20. 4. 1</v>
          </cell>
          <cell r="G423" t="str">
            <v>H23年度</v>
          </cell>
          <cell r="H423" t="str">
            <v>(科研)卵巣明細胞腺癌の悪性進展機序の解明</v>
          </cell>
          <cell r="I423" t="str">
            <v>科学研究費補助金</v>
          </cell>
          <cell r="J423">
            <v>8160006</v>
          </cell>
          <cell r="K423" t="str">
            <v>大堀　陽子</v>
          </cell>
          <cell r="L423">
            <v>10320000</v>
          </cell>
          <cell r="M423" t="str">
            <v>研究推進課（22-）</v>
          </cell>
          <cell r="N423">
            <v>650000000</v>
          </cell>
          <cell r="O423" t="str">
            <v>（支出）科学研究費補助金</v>
          </cell>
          <cell r="P423">
            <v>1</v>
          </cell>
          <cell r="Q423" t="str">
            <v>直接経費</v>
          </cell>
          <cell r="R423">
            <v>3</v>
          </cell>
          <cell r="S423" t="str">
            <v>科研費</v>
          </cell>
          <cell r="T423">
            <v>1</v>
          </cell>
          <cell r="U423" t="str">
            <v>繰越有</v>
          </cell>
          <cell r="V423" t="str">
            <v>H23. 4. 1</v>
          </cell>
          <cell r="W423" t="str">
            <v>H24. 3.31</v>
          </cell>
          <cell r="X423">
            <v>1000027</v>
          </cell>
          <cell r="Y423" t="str">
            <v>宮城　悦子</v>
          </cell>
          <cell r="Z423">
            <v>11000000</v>
          </cell>
          <cell r="AA423" t="str">
            <v>病）学術院（病院）</v>
          </cell>
          <cell r="AB423" t="str">
            <v>附属病院</v>
          </cell>
          <cell r="AC423" t="str">
            <v>准教授</v>
          </cell>
          <cell r="AH423">
            <v>1</v>
          </cell>
          <cell r="AI423" t="str">
            <v>開始</v>
          </cell>
          <cell r="AK423" t="str">
            <v>基盤研究(C)</v>
          </cell>
          <cell r="AL423" t="str">
            <v>H23. 4</v>
          </cell>
          <cell r="AM423" t="str">
            <v>H23. 9</v>
          </cell>
        </row>
        <row r="424">
          <cell r="A424">
            <v>1122592243</v>
          </cell>
          <cell r="B424" t="str">
            <v>(科研)家兎移植VX２下癌に対する新規磁性抗癌剤を用いた温熱化学療法の有用性の検討</v>
          </cell>
          <cell r="C424">
            <v>10952219</v>
          </cell>
          <cell r="D424" t="str">
            <v>研）藤内　祝(19-)</v>
          </cell>
          <cell r="E424" t="str">
            <v>H19. 4. 1</v>
          </cell>
          <cell r="G424" t="str">
            <v>H23年度</v>
          </cell>
          <cell r="H424" t="str">
            <v>(科研)家兎移植VX２下癌に対する新規磁性抗</v>
          </cell>
          <cell r="I424" t="str">
            <v>科学研究費補助金</v>
          </cell>
          <cell r="J424">
            <v>8160006</v>
          </cell>
          <cell r="K424" t="str">
            <v>大堀　陽子</v>
          </cell>
          <cell r="L424">
            <v>10320000</v>
          </cell>
          <cell r="M424" t="str">
            <v>研究推進課（22-）</v>
          </cell>
          <cell r="N424">
            <v>650000000</v>
          </cell>
          <cell r="O424" t="str">
            <v>（支出）科学研究費補助金</v>
          </cell>
          <cell r="P424">
            <v>1</v>
          </cell>
          <cell r="Q424" t="str">
            <v>直接経費</v>
          </cell>
          <cell r="R424">
            <v>3</v>
          </cell>
          <cell r="S424" t="str">
            <v>科研費</v>
          </cell>
          <cell r="T424">
            <v>1</v>
          </cell>
          <cell r="U424" t="str">
            <v>繰越有</v>
          </cell>
          <cell r="V424" t="str">
            <v>H23. 4. 1</v>
          </cell>
          <cell r="W424" t="str">
            <v>H24. 3.31</v>
          </cell>
          <cell r="X424">
            <v>1070582</v>
          </cell>
          <cell r="Y424" t="str">
            <v>光藤　健司</v>
          </cell>
          <cell r="Z424">
            <v>10950000</v>
          </cell>
          <cell r="AA424" t="str">
            <v>研）学術院（福浦）</v>
          </cell>
          <cell r="AB424" t="str">
            <v>医学部</v>
          </cell>
          <cell r="AC424" t="str">
            <v>准教授</v>
          </cell>
          <cell r="AH424">
            <v>1</v>
          </cell>
          <cell r="AI424" t="str">
            <v>開始</v>
          </cell>
          <cell r="AK424" t="str">
            <v>基盤研究(C)</v>
          </cell>
          <cell r="AL424" t="str">
            <v>H23. 4</v>
          </cell>
          <cell r="AM424" t="str">
            <v>H23. 9</v>
          </cell>
        </row>
        <row r="425">
          <cell r="A425">
            <v>1122592243</v>
          </cell>
          <cell r="B425" t="str">
            <v>(科研)家兎移植VX２下癌に対する新規磁性抗癌剤を用いた温熱化学療法の有用性の検討</v>
          </cell>
          <cell r="C425">
            <v>10952359</v>
          </cell>
          <cell r="D425" t="str">
            <v>研）光藤　健司（21-）</v>
          </cell>
          <cell r="E425" t="str">
            <v>H21. 4. 1</v>
          </cell>
          <cell r="G425" t="str">
            <v>H23年度</v>
          </cell>
          <cell r="H425" t="str">
            <v>(科研)家兎移植VX２下癌に対する新規磁性抗</v>
          </cell>
          <cell r="I425" t="str">
            <v>科学研究費補助金</v>
          </cell>
          <cell r="J425">
            <v>8160006</v>
          </cell>
          <cell r="K425" t="str">
            <v>大堀　陽子</v>
          </cell>
          <cell r="L425">
            <v>10320000</v>
          </cell>
          <cell r="M425" t="str">
            <v>研究推進課（22-）</v>
          </cell>
          <cell r="N425">
            <v>650000000</v>
          </cell>
          <cell r="O425" t="str">
            <v>（支出）科学研究費補助金</v>
          </cell>
          <cell r="P425">
            <v>1</v>
          </cell>
          <cell r="Q425" t="str">
            <v>直接経費</v>
          </cell>
          <cell r="R425">
            <v>3</v>
          </cell>
          <cell r="S425" t="str">
            <v>科研費</v>
          </cell>
          <cell r="T425">
            <v>1</v>
          </cell>
          <cell r="U425" t="str">
            <v>繰越有</v>
          </cell>
          <cell r="V425" t="str">
            <v>H23. 4. 1</v>
          </cell>
          <cell r="W425" t="str">
            <v>H24. 3.31</v>
          </cell>
          <cell r="X425">
            <v>1070582</v>
          </cell>
          <cell r="Y425" t="str">
            <v>光藤　健司</v>
          </cell>
          <cell r="Z425">
            <v>10950000</v>
          </cell>
          <cell r="AA425" t="str">
            <v>研）学術院（福浦）</v>
          </cell>
          <cell r="AB425" t="str">
            <v>医学部</v>
          </cell>
          <cell r="AC425" t="str">
            <v>准教授</v>
          </cell>
          <cell r="AH425">
            <v>1</v>
          </cell>
          <cell r="AI425" t="str">
            <v>開始</v>
          </cell>
          <cell r="AK425" t="str">
            <v>基盤研究(C)</v>
          </cell>
          <cell r="AL425" t="str">
            <v>H23. 4</v>
          </cell>
          <cell r="AM425" t="str">
            <v>H23. 9</v>
          </cell>
        </row>
        <row r="426">
          <cell r="A426">
            <v>1122592496</v>
          </cell>
          <cell r="B426" t="str">
            <v>(科研)NICUからの転棟・退院におけるハイリスク児の継続的育児支援ケアプログラムの開発</v>
          </cell>
          <cell r="C426">
            <v>10953025</v>
          </cell>
          <cell r="D426" t="str">
            <v>研）永田　真弓(19-)</v>
          </cell>
          <cell r="E426" t="str">
            <v>H19. 4. 1</v>
          </cell>
          <cell r="G426" t="str">
            <v>H23年度</v>
          </cell>
          <cell r="H426" t="str">
            <v>(科研)NICUからの転棟・退院におけるハイリ</v>
          </cell>
          <cell r="I426" t="str">
            <v>科学研究費補助金</v>
          </cell>
          <cell r="J426">
            <v>8160006</v>
          </cell>
          <cell r="K426" t="str">
            <v>大堀　陽子</v>
          </cell>
          <cell r="L426">
            <v>10320000</v>
          </cell>
          <cell r="M426" t="str">
            <v>研究推進課（22-）</v>
          </cell>
          <cell r="N426">
            <v>650000000</v>
          </cell>
          <cell r="O426" t="str">
            <v>（支出）科学研究費補助金</v>
          </cell>
          <cell r="P426">
            <v>1</v>
          </cell>
          <cell r="Q426" t="str">
            <v>直接経費</v>
          </cell>
          <cell r="R426">
            <v>3</v>
          </cell>
          <cell r="S426" t="str">
            <v>科研費</v>
          </cell>
          <cell r="T426">
            <v>1</v>
          </cell>
          <cell r="U426" t="str">
            <v>繰越有</v>
          </cell>
          <cell r="V426" t="str">
            <v>H23. 4. 1</v>
          </cell>
          <cell r="W426" t="str">
            <v>H24. 3.31</v>
          </cell>
          <cell r="X426">
            <v>1080500</v>
          </cell>
          <cell r="Y426" t="str">
            <v>廣瀬　幸美</v>
          </cell>
          <cell r="Z426">
            <v>10950000</v>
          </cell>
          <cell r="AA426" t="str">
            <v>研）学術院（福浦）</v>
          </cell>
          <cell r="AB426" t="str">
            <v>医学部</v>
          </cell>
          <cell r="AC426" t="str">
            <v>教授</v>
          </cell>
          <cell r="AH426">
            <v>1</v>
          </cell>
          <cell r="AI426" t="str">
            <v>開始</v>
          </cell>
          <cell r="AK426" t="str">
            <v>基盤研究(C)</v>
          </cell>
          <cell r="AL426" t="str">
            <v>H23. 4</v>
          </cell>
          <cell r="AM426" t="str">
            <v>H23. 9</v>
          </cell>
        </row>
        <row r="427">
          <cell r="A427">
            <v>1122592496</v>
          </cell>
          <cell r="B427" t="str">
            <v>(科研)NICUからの転棟・退院におけるハイリスク児の継続的育児支援ケアプログラムの開発</v>
          </cell>
          <cell r="C427">
            <v>10953038</v>
          </cell>
          <cell r="D427" t="str">
            <v>研）廣瀬　幸美（19-）</v>
          </cell>
          <cell r="E427" t="str">
            <v>H19. 4. 1</v>
          </cell>
          <cell r="G427" t="str">
            <v>H23年度</v>
          </cell>
          <cell r="H427" t="str">
            <v>(科研)NICUからの転棟・退院におけるハイリ</v>
          </cell>
          <cell r="I427" t="str">
            <v>科学研究費補助金</v>
          </cell>
          <cell r="J427">
            <v>8160006</v>
          </cell>
          <cell r="K427" t="str">
            <v>大堀　陽子</v>
          </cell>
          <cell r="L427">
            <v>10320000</v>
          </cell>
          <cell r="M427" t="str">
            <v>研究推進課（22-）</v>
          </cell>
          <cell r="N427">
            <v>650000000</v>
          </cell>
          <cell r="O427" t="str">
            <v>（支出）科学研究費補助金</v>
          </cell>
          <cell r="P427">
            <v>1</v>
          </cell>
          <cell r="Q427" t="str">
            <v>直接経費</v>
          </cell>
          <cell r="R427">
            <v>3</v>
          </cell>
          <cell r="S427" t="str">
            <v>科研費</v>
          </cell>
          <cell r="T427">
            <v>1</v>
          </cell>
          <cell r="U427" t="str">
            <v>繰越有</v>
          </cell>
          <cell r="V427" t="str">
            <v>H23. 4. 1</v>
          </cell>
          <cell r="W427" t="str">
            <v>H24. 3.31</v>
          </cell>
          <cell r="X427">
            <v>1080500</v>
          </cell>
          <cell r="Y427" t="str">
            <v>廣瀬　幸美</v>
          </cell>
          <cell r="Z427">
            <v>10950000</v>
          </cell>
          <cell r="AA427" t="str">
            <v>研）学術院（福浦）</v>
          </cell>
          <cell r="AB427" t="str">
            <v>医学部</v>
          </cell>
          <cell r="AC427" t="str">
            <v>教授</v>
          </cell>
          <cell r="AH427">
            <v>1</v>
          </cell>
          <cell r="AI427" t="str">
            <v>開始</v>
          </cell>
          <cell r="AK427" t="str">
            <v>基盤研究(C)</v>
          </cell>
          <cell r="AL427" t="str">
            <v>H23. 4</v>
          </cell>
          <cell r="AM427" t="str">
            <v>H23. 9</v>
          </cell>
        </row>
        <row r="428">
          <cell r="A428">
            <v>1122592556</v>
          </cell>
          <cell r="B428" t="str">
            <v>(科研)壮年期都市部住民に対する健康づくり支援システム構築のための実証的研究</v>
          </cell>
          <cell r="C428">
            <v>10953018</v>
          </cell>
          <cell r="D428" t="str">
            <v>研）田口　理恵(19-)</v>
          </cell>
          <cell r="E428" t="str">
            <v>H19. 4. 1</v>
          </cell>
          <cell r="G428" t="str">
            <v>H23年度</v>
          </cell>
          <cell r="H428" t="str">
            <v>(科研)壮年期都市部住民に対する健康づくり</v>
          </cell>
          <cell r="I428" t="str">
            <v>科学研究費補助金</v>
          </cell>
          <cell r="J428">
            <v>8160006</v>
          </cell>
          <cell r="K428" t="str">
            <v>大堀　陽子</v>
          </cell>
          <cell r="L428">
            <v>10320000</v>
          </cell>
          <cell r="M428" t="str">
            <v>研究推進課（22-）</v>
          </cell>
          <cell r="N428">
            <v>650000000</v>
          </cell>
          <cell r="O428" t="str">
            <v>（支出）科学研究費補助金</v>
          </cell>
          <cell r="P428">
            <v>1</v>
          </cell>
          <cell r="Q428" t="str">
            <v>直接経費</v>
          </cell>
          <cell r="R428">
            <v>3</v>
          </cell>
          <cell r="S428" t="str">
            <v>科研費</v>
          </cell>
          <cell r="T428">
            <v>1</v>
          </cell>
          <cell r="U428" t="str">
            <v>繰越有</v>
          </cell>
          <cell r="V428" t="str">
            <v>H23. 4. 1</v>
          </cell>
          <cell r="W428" t="str">
            <v>H24. 3.31</v>
          </cell>
          <cell r="X428">
            <v>1060531</v>
          </cell>
          <cell r="Y428" t="str">
            <v>田口　理恵</v>
          </cell>
          <cell r="Z428">
            <v>10950000</v>
          </cell>
          <cell r="AA428" t="str">
            <v>研）学術院（福浦）</v>
          </cell>
          <cell r="AB428" t="str">
            <v>医学部</v>
          </cell>
          <cell r="AC428" t="str">
            <v>准教授</v>
          </cell>
          <cell r="AH428">
            <v>1</v>
          </cell>
          <cell r="AI428" t="str">
            <v>開始</v>
          </cell>
          <cell r="AK428" t="str">
            <v>基盤研究(C)</v>
          </cell>
          <cell r="AL428" t="str">
            <v>H23. 4</v>
          </cell>
          <cell r="AM428" t="str">
            <v>H23. 9</v>
          </cell>
        </row>
        <row r="429">
          <cell r="A429">
            <v>1122592598</v>
          </cell>
          <cell r="B429" t="str">
            <v>(科研)統合失調症とその家族への心理教育による相乗効果の研究</v>
          </cell>
          <cell r="C429">
            <v>10953005</v>
          </cell>
          <cell r="D429" t="str">
            <v>研）内山　繁樹(19-)</v>
          </cell>
          <cell r="E429" t="str">
            <v>H19. 4. 1</v>
          </cell>
          <cell r="G429" t="str">
            <v>H23年度</v>
          </cell>
          <cell r="H429" t="str">
            <v>(科研)統合失調症とその家族への心理教育に</v>
          </cell>
          <cell r="I429" t="str">
            <v>科学研究費補助金</v>
          </cell>
          <cell r="J429">
            <v>8160006</v>
          </cell>
          <cell r="K429" t="str">
            <v>大堀　陽子</v>
          </cell>
          <cell r="L429">
            <v>10320000</v>
          </cell>
          <cell r="M429" t="str">
            <v>研究推進課（22-）</v>
          </cell>
          <cell r="N429">
            <v>650000000</v>
          </cell>
          <cell r="O429" t="str">
            <v>（支出）科学研究費補助金</v>
          </cell>
          <cell r="P429">
            <v>1</v>
          </cell>
          <cell r="Q429" t="str">
            <v>直接経費</v>
          </cell>
          <cell r="R429">
            <v>3</v>
          </cell>
          <cell r="S429" t="str">
            <v>科研費</v>
          </cell>
          <cell r="T429">
            <v>1</v>
          </cell>
          <cell r="U429" t="str">
            <v>繰越有</v>
          </cell>
          <cell r="V429" t="str">
            <v>H23. 4. 1</v>
          </cell>
          <cell r="W429" t="str">
            <v>H24. 3.31</v>
          </cell>
          <cell r="X429">
            <v>1050539</v>
          </cell>
          <cell r="Y429" t="str">
            <v>内山　繁樹</v>
          </cell>
          <cell r="Z429">
            <v>10950000</v>
          </cell>
          <cell r="AA429" t="str">
            <v>研）学術院（福浦）</v>
          </cell>
          <cell r="AB429" t="str">
            <v>医学部</v>
          </cell>
          <cell r="AC429" t="str">
            <v>准教授</v>
          </cell>
          <cell r="AH429">
            <v>1</v>
          </cell>
          <cell r="AI429" t="str">
            <v>開始</v>
          </cell>
          <cell r="AK429" t="str">
            <v>基盤研究(C)</v>
          </cell>
          <cell r="AL429" t="str">
            <v>H23. 4</v>
          </cell>
          <cell r="AM429" t="str">
            <v>H23. 9</v>
          </cell>
        </row>
        <row r="430">
          <cell r="A430">
            <v>1122300200</v>
          </cell>
          <cell r="B430" t="str">
            <v>（科研）新たなソケット作製キット導入により早期義肢装着を可能にするシステム構築</v>
          </cell>
          <cell r="C430">
            <v>11001275</v>
          </cell>
          <cell r="D430" t="str">
            <v>病附）高倉　朋和（23-）</v>
          </cell>
          <cell r="E430" t="str">
            <v>H23. 4. 1</v>
          </cell>
          <cell r="G430" t="str">
            <v>H23年度</v>
          </cell>
          <cell r="H430" t="str">
            <v>（科研）新たなソケット作製キット導入によ</v>
          </cell>
          <cell r="I430" t="str">
            <v>科学研究費補助金</v>
          </cell>
          <cell r="J430">
            <v>8160006</v>
          </cell>
          <cell r="K430" t="str">
            <v>大堀　陽子</v>
          </cell>
          <cell r="L430">
            <v>10320000</v>
          </cell>
          <cell r="M430" t="str">
            <v>研究推進課（22-）</v>
          </cell>
          <cell r="N430">
            <v>650000000</v>
          </cell>
          <cell r="O430" t="str">
            <v>（支出）科学研究費補助金</v>
          </cell>
          <cell r="P430">
            <v>1</v>
          </cell>
          <cell r="Q430" t="str">
            <v>直接経費</v>
          </cell>
          <cell r="R430">
            <v>3</v>
          </cell>
          <cell r="S430" t="str">
            <v>科研費</v>
          </cell>
          <cell r="T430">
            <v>1</v>
          </cell>
          <cell r="U430" t="str">
            <v>繰越有</v>
          </cell>
          <cell r="V430" t="str">
            <v>H23. 4. 1</v>
          </cell>
          <cell r="W430" t="str">
            <v>H24. 3.31</v>
          </cell>
          <cell r="X430">
            <v>990062</v>
          </cell>
          <cell r="Y430" t="str">
            <v>根本　明宜</v>
          </cell>
          <cell r="Z430">
            <v>10950000</v>
          </cell>
          <cell r="AA430" t="str">
            <v>研）学術院（福浦）</v>
          </cell>
          <cell r="AB430" t="str">
            <v>医学部</v>
          </cell>
          <cell r="AC430" t="str">
            <v>准教授</v>
          </cell>
          <cell r="AH430">
            <v>1</v>
          </cell>
          <cell r="AI430" t="str">
            <v>開始</v>
          </cell>
          <cell r="AK430" t="str">
            <v>基盤研究(Ｂ)</v>
          </cell>
          <cell r="AL430" t="str">
            <v>H23. 4</v>
          </cell>
          <cell r="AM430" t="str">
            <v>H23. 9</v>
          </cell>
        </row>
        <row r="431">
          <cell r="A431">
            <v>1123593245</v>
          </cell>
          <cell r="B431" t="str">
            <v>(科基)人工股関節全置換術の手術部位感染予防のための術前皮膚処置に関する検討</v>
          </cell>
          <cell r="C431">
            <v>10953043</v>
          </cell>
          <cell r="D431" t="str">
            <v>研）諸田　直実（21-）</v>
          </cell>
          <cell r="E431" t="str">
            <v>H21. 4. 1</v>
          </cell>
          <cell r="G431" t="str">
            <v>H23年度</v>
          </cell>
          <cell r="H431" t="str">
            <v>(科基)人工股関節全置換術の手術部位感染予</v>
          </cell>
          <cell r="I431" t="str">
            <v>科研費(基金分)</v>
          </cell>
          <cell r="J431">
            <v>8160006</v>
          </cell>
          <cell r="K431" t="str">
            <v>大堀　陽子</v>
          </cell>
          <cell r="L431">
            <v>10320000</v>
          </cell>
          <cell r="M431" t="str">
            <v>研究推進課（22-）</v>
          </cell>
          <cell r="N431">
            <v>652000000</v>
          </cell>
          <cell r="O431" t="str">
            <v>（支出）学術研究助成基金助成金(科基)</v>
          </cell>
          <cell r="P431">
            <v>1</v>
          </cell>
          <cell r="Q431" t="str">
            <v>直接経費</v>
          </cell>
          <cell r="R431">
            <v>3</v>
          </cell>
          <cell r="S431" t="str">
            <v>科研費</v>
          </cell>
          <cell r="T431">
            <v>1</v>
          </cell>
          <cell r="U431" t="str">
            <v>繰越有</v>
          </cell>
          <cell r="V431" t="str">
            <v>H23. 4.28</v>
          </cell>
          <cell r="W431" t="str">
            <v>H26. 3.31</v>
          </cell>
          <cell r="X431">
            <v>790725</v>
          </cell>
          <cell r="Y431" t="str">
            <v>渡部　節子</v>
          </cell>
          <cell r="Z431">
            <v>10950000</v>
          </cell>
          <cell r="AA431" t="str">
            <v>研）学術院（福浦）</v>
          </cell>
          <cell r="AB431" t="str">
            <v>医学部</v>
          </cell>
          <cell r="AC431" t="str">
            <v>教授</v>
          </cell>
          <cell r="AH431">
            <v>1</v>
          </cell>
          <cell r="AI431" t="str">
            <v>開始</v>
          </cell>
          <cell r="AK431" t="str">
            <v>基盤研究(C)(基金)</v>
          </cell>
          <cell r="AL431" t="str">
            <v>H23. 4</v>
          </cell>
          <cell r="AM431" t="str">
            <v>H23. 9</v>
          </cell>
        </row>
        <row r="432">
          <cell r="A432">
            <v>1123592045</v>
          </cell>
          <cell r="B432" t="str">
            <v>(科基)早期手術及び予防を目指した大動脈瘤発生における責任遺伝子の臨床的解析</v>
          </cell>
          <cell r="C432">
            <v>11005033</v>
          </cell>
          <cell r="D432" t="str">
            <v>病）井元　清隆</v>
          </cell>
          <cell r="E432" t="str">
            <v>H16. 4. 1</v>
          </cell>
          <cell r="G432" t="str">
            <v>H23年度</v>
          </cell>
          <cell r="H432" t="str">
            <v>(科基)早期手術及び予防を目指した大動脈瘤</v>
          </cell>
          <cell r="I432" t="str">
            <v>科研費(基金分)</v>
          </cell>
          <cell r="J432">
            <v>8160006</v>
          </cell>
          <cell r="K432" t="str">
            <v>大堀　陽子</v>
          </cell>
          <cell r="L432">
            <v>10320000</v>
          </cell>
          <cell r="M432" t="str">
            <v>研究推進課（22-）</v>
          </cell>
          <cell r="N432">
            <v>652000000</v>
          </cell>
          <cell r="O432" t="str">
            <v>（支出）学術研究助成基金助成金(科基)</v>
          </cell>
          <cell r="P432">
            <v>1</v>
          </cell>
          <cell r="Q432" t="str">
            <v>直接経費</v>
          </cell>
          <cell r="R432">
            <v>3</v>
          </cell>
          <cell r="S432" t="str">
            <v>科研費</v>
          </cell>
          <cell r="T432">
            <v>1</v>
          </cell>
          <cell r="U432" t="str">
            <v>繰越有</v>
          </cell>
          <cell r="V432" t="str">
            <v>H23. 4.28</v>
          </cell>
          <cell r="W432" t="str">
            <v>H26. 3.31</v>
          </cell>
          <cell r="X432">
            <v>1060574</v>
          </cell>
          <cell r="Y432" t="str">
            <v>益田　宗孝</v>
          </cell>
          <cell r="Z432">
            <v>10950000</v>
          </cell>
          <cell r="AA432" t="str">
            <v>研）学術院（福浦）</v>
          </cell>
          <cell r="AB432" t="str">
            <v>医学部</v>
          </cell>
          <cell r="AC432" t="str">
            <v>教授</v>
          </cell>
          <cell r="AH432">
            <v>1</v>
          </cell>
          <cell r="AI432" t="str">
            <v>開始</v>
          </cell>
          <cell r="AK432" t="str">
            <v>基盤研究(C)(基金)</v>
          </cell>
          <cell r="AL432" t="str">
            <v>H23. 4</v>
          </cell>
          <cell r="AM432" t="str">
            <v>H23. 9</v>
          </cell>
        </row>
        <row r="433">
          <cell r="A433">
            <v>1120683002</v>
          </cell>
          <cell r="B433" t="str">
            <v>(科研)自己選択バイアスを考慮した通信市場のスイッチングコストに関する実証的研究</v>
          </cell>
          <cell r="C433">
            <v>10901263</v>
          </cell>
          <cell r="D433" t="str">
            <v>研）中村　彰宏（23-）</v>
          </cell>
          <cell r="E433" t="str">
            <v>H23. 4. 1</v>
          </cell>
          <cell r="G433" t="str">
            <v>H23年度</v>
          </cell>
          <cell r="H433" t="str">
            <v>(科研)自己選択バイアスを考慮した通信市場</v>
          </cell>
          <cell r="I433" t="str">
            <v>科学研究費補助金</v>
          </cell>
          <cell r="J433">
            <v>8160006</v>
          </cell>
          <cell r="K433" t="str">
            <v>大堀　陽子</v>
          </cell>
          <cell r="L433">
            <v>10320000</v>
          </cell>
          <cell r="M433" t="str">
            <v>研究推進課（22-）</v>
          </cell>
          <cell r="N433">
            <v>650000000</v>
          </cell>
          <cell r="O433" t="str">
            <v>（支出）科学研究費補助金</v>
          </cell>
          <cell r="P433">
            <v>1</v>
          </cell>
          <cell r="Q433" t="str">
            <v>直接経費</v>
          </cell>
          <cell r="R433">
            <v>3</v>
          </cell>
          <cell r="S433" t="str">
            <v>科研費</v>
          </cell>
          <cell r="T433">
            <v>1</v>
          </cell>
          <cell r="U433" t="str">
            <v>繰越有</v>
          </cell>
          <cell r="V433" t="str">
            <v>H23. 4. 1</v>
          </cell>
          <cell r="W433" t="str">
            <v>H24. 3.31</v>
          </cell>
          <cell r="X433">
            <v>1110505</v>
          </cell>
          <cell r="Y433" t="str">
            <v>中村　彰宏</v>
          </cell>
          <cell r="Z433">
            <v>10900000</v>
          </cell>
          <cell r="AA433" t="str">
            <v>研）学術院</v>
          </cell>
          <cell r="AB433" t="str">
            <v>国際総合科学部（八景）</v>
          </cell>
          <cell r="AC433" t="str">
            <v>准教授</v>
          </cell>
          <cell r="AH433">
            <v>1</v>
          </cell>
          <cell r="AI433" t="str">
            <v>開始</v>
          </cell>
          <cell r="AK433" t="str">
            <v>若手研究（A)</v>
          </cell>
          <cell r="AL433" t="str">
            <v>H23. 4</v>
          </cell>
          <cell r="AM433" t="str">
            <v>H23. 9</v>
          </cell>
        </row>
        <row r="434">
          <cell r="A434">
            <v>1123590343</v>
          </cell>
          <cell r="B434" t="str">
            <v>(科基)転写因子IRF8とｃAMP経路に共通するマクロファージ分化基本分子機構の解析</v>
          </cell>
          <cell r="C434">
            <v>10952391</v>
          </cell>
          <cell r="D434" t="str">
            <v>研）西山　晃（22-）</v>
          </cell>
          <cell r="E434" t="str">
            <v>H22. 4. 1</v>
          </cell>
          <cell r="G434" t="str">
            <v>H23年度</v>
          </cell>
          <cell r="H434" t="str">
            <v>(科基)転写因子IRF8とｃAMP経路に共通する</v>
          </cell>
          <cell r="I434" t="str">
            <v>科研費(基金分)</v>
          </cell>
          <cell r="J434">
            <v>8160006</v>
          </cell>
          <cell r="K434" t="str">
            <v>大堀　陽子</v>
          </cell>
          <cell r="L434">
            <v>10320000</v>
          </cell>
          <cell r="M434" t="str">
            <v>研究推進課（22-）</v>
          </cell>
          <cell r="N434">
            <v>652000000</v>
          </cell>
          <cell r="O434" t="str">
            <v>（支出）学術研究助成基金助成金(科基)</v>
          </cell>
          <cell r="P434">
            <v>1</v>
          </cell>
          <cell r="Q434" t="str">
            <v>直接経費</v>
          </cell>
          <cell r="R434">
            <v>3</v>
          </cell>
          <cell r="S434" t="str">
            <v>科研費</v>
          </cell>
          <cell r="T434">
            <v>1</v>
          </cell>
          <cell r="U434" t="str">
            <v>繰越有</v>
          </cell>
          <cell r="V434" t="str">
            <v>H23. 4.28</v>
          </cell>
          <cell r="W434" t="str">
            <v>H26. 3.31</v>
          </cell>
          <cell r="X434">
            <v>1100586</v>
          </cell>
          <cell r="Y434" t="str">
            <v>西山　晃</v>
          </cell>
          <cell r="Z434">
            <v>10950000</v>
          </cell>
          <cell r="AA434" t="str">
            <v>研）学術院（福浦）</v>
          </cell>
          <cell r="AB434" t="str">
            <v>医学部</v>
          </cell>
          <cell r="AC434" t="str">
            <v>准教授</v>
          </cell>
          <cell r="AH434">
            <v>1</v>
          </cell>
          <cell r="AI434" t="str">
            <v>開始</v>
          </cell>
          <cell r="AK434" t="str">
            <v>基盤研究(C)(基金)</v>
          </cell>
          <cell r="AL434" t="str">
            <v>H23. 4</v>
          </cell>
          <cell r="AM434" t="str">
            <v>H23. 9</v>
          </cell>
        </row>
        <row r="435">
          <cell r="A435">
            <v>1121592054</v>
          </cell>
          <cell r="B435" t="str">
            <v>（科研）HIF1α及び2αの特異的結合蛋白による腎細胞癌の増殖能と治療感受性の変化の解析</v>
          </cell>
          <cell r="C435">
            <v>11005124</v>
          </cell>
          <cell r="D435" t="str">
            <v>病）近藤　慶一</v>
          </cell>
          <cell r="E435" t="str">
            <v>H16. 4. 1</v>
          </cell>
          <cell r="G435" t="str">
            <v>H23年度</v>
          </cell>
          <cell r="H435" t="str">
            <v>（科研）HIF1α及び2αの特異的結合蛋白に</v>
          </cell>
          <cell r="I435" t="str">
            <v>科学研究費補助金</v>
          </cell>
          <cell r="J435">
            <v>8160006</v>
          </cell>
          <cell r="K435" t="str">
            <v>大堀　陽子</v>
          </cell>
          <cell r="L435">
            <v>10320000</v>
          </cell>
          <cell r="M435" t="str">
            <v>研究推進課（22-）</v>
          </cell>
          <cell r="N435">
            <v>650000000</v>
          </cell>
          <cell r="O435" t="str">
            <v>（支出）科学研究費補助金</v>
          </cell>
          <cell r="P435">
            <v>1</v>
          </cell>
          <cell r="Q435" t="str">
            <v>直接経費</v>
          </cell>
          <cell r="R435">
            <v>3</v>
          </cell>
          <cell r="S435" t="str">
            <v>科研費</v>
          </cell>
          <cell r="T435">
            <v>1</v>
          </cell>
          <cell r="U435" t="str">
            <v>繰越有</v>
          </cell>
          <cell r="V435" t="str">
            <v>H23. 4. 1</v>
          </cell>
          <cell r="W435" t="str">
            <v>H24. 3.31</v>
          </cell>
          <cell r="X435">
            <v>1030076</v>
          </cell>
          <cell r="Y435" t="str">
            <v>近藤　慶一</v>
          </cell>
          <cell r="Z435">
            <v>30600000</v>
          </cell>
          <cell r="AA435" t="str">
            <v>セ）中央部門</v>
          </cell>
          <cell r="AB435" t="str">
            <v>センター病院</v>
          </cell>
          <cell r="AC435" t="str">
            <v>准教授</v>
          </cell>
          <cell r="AH435">
            <v>1</v>
          </cell>
          <cell r="AI435" t="str">
            <v>開始</v>
          </cell>
          <cell r="AK435" t="str">
            <v>基盤研究(C)</v>
          </cell>
          <cell r="AL435" t="str">
            <v>H23. 4</v>
          </cell>
          <cell r="AM435" t="str">
            <v>H23. 9</v>
          </cell>
        </row>
        <row r="436">
          <cell r="A436">
            <v>1123593245</v>
          </cell>
          <cell r="B436" t="str">
            <v>(科基)人工股関節全置換術の手術部位感染予防のための術前皮膚処置に関する検討</v>
          </cell>
          <cell r="C436">
            <v>10953030</v>
          </cell>
          <cell r="D436" t="str">
            <v>研）平田　明美(19-)</v>
          </cell>
          <cell r="E436" t="str">
            <v>H19. 4. 1</v>
          </cell>
          <cell r="G436" t="str">
            <v>H23年度</v>
          </cell>
          <cell r="H436" t="str">
            <v>(科基)人工股関節全置換術の手術部位感染予</v>
          </cell>
          <cell r="I436" t="str">
            <v>科研費(基金分)</v>
          </cell>
          <cell r="J436">
            <v>8160006</v>
          </cell>
          <cell r="K436" t="str">
            <v>大堀　陽子</v>
          </cell>
          <cell r="L436">
            <v>10320000</v>
          </cell>
          <cell r="M436" t="str">
            <v>研究推進課（22-）</v>
          </cell>
          <cell r="N436">
            <v>652000000</v>
          </cell>
          <cell r="O436" t="str">
            <v>（支出）学術研究助成基金助成金(科基)</v>
          </cell>
          <cell r="P436">
            <v>1</v>
          </cell>
          <cell r="Q436" t="str">
            <v>直接経費</v>
          </cell>
          <cell r="R436">
            <v>3</v>
          </cell>
          <cell r="S436" t="str">
            <v>科研費</v>
          </cell>
          <cell r="T436">
            <v>1</v>
          </cell>
          <cell r="U436" t="str">
            <v>繰越有</v>
          </cell>
          <cell r="V436" t="str">
            <v>H23. 4.28</v>
          </cell>
          <cell r="W436" t="str">
            <v>H26. 3.31</v>
          </cell>
          <cell r="X436">
            <v>790725</v>
          </cell>
          <cell r="Y436" t="str">
            <v>渡部　節子</v>
          </cell>
          <cell r="Z436">
            <v>10950000</v>
          </cell>
          <cell r="AA436" t="str">
            <v>研）学術院（福浦）</v>
          </cell>
          <cell r="AB436" t="str">
            <v>医学部</v>
          </cell>
          <cell r="AC436" t="str">
            <v>教授</v>
          </cell>
          <cell r="AH436">
            <v>1</v>
          </cell>
          <cell r="AI436" t="str">
            <v>開始</v>
          </cell>
          <cell r="AK436" t="str">
            <v>基盤研究(C)(基金)</v>
          </cell>
          <cell r="AL436" t="str">
            <v>H23. 4</v>
          </cell>
          <cell r="AM436" t="str">
            <v>H23. 9</v>
          </cell>
        </row>
        <row r="437">
          <cell r="A437">
            <v>1123591316</v>
          </cell>
          <cell r="B437" t="str">
            <v>(科基)ジペプチジルペプチダーゼー４阻害による脂肪細胞機能制御</v>
          </cell>
          <cell r="C437">
            <v>11001217</v>
          </cell>
          <cell r="D437" t="str">
            <v>病附）中村　昭伸（21-）</v>
          </cell>
          <cell r="E437" t="str">
            <v>H21. 4. 1</v>
          </cell>
          <cell r="G437" t="str">
            <v>H23年度</v>
          </cell>
          <cell r="H437" t="str">
            <v>(科基)ジペプチジルペプチダーゼー４阻害に</v>
          </cell>
          <cell r="I437" t="str">
            <v>科研費(基金分)</v>
          </cell>
          <cell r="J437">
            <v>8160006</v>
          </cell>
          <cell r="K437" t="str">
            <v>大堀　陽子</v>
          </cell>
          <cell r="L437">
            <v>10320000</v>
          </cell>
          <cell r="M437" t="str">
            <v>研究推進課（22-）</v>
          </cell>
          <cell r="N437">
            <v>652000000</v>
          </cell>
          <cell r="O437" t="str">
            <v>（支出）学術研究助成基金助成金(科基)</v>
          </cell>
          <cell r="P437">
            <v>1</v>
          </cell>
          <cell r="Q437" t="str">
            <v>直接経費</v>
          </cell>
          <cell r="R437">
            <v>3</v>
          </cell>
          <cell r="S437" t="str">
            <v>科研費</v>
          </cell>
          <cell r="T437">
            <v>1</v>
          </cell>
          <cell r="U437" t="str">
            <v>繰越有</v>
          </cell>
          <cell r="V437" t="str">
            <v>H23. 4.28</v>
          </cell>
          <cell r="W437" t="str">
            <v>H26. 3.31</v>
          </cell>
          <cell r="X437">
            <v>1030052</v>
          </cell>
          <cell r="Y437" t="str">
            <v>木村　真理</v>
          </cell>
          <cell r="Z437">
            <v>20500000</v>
          </cell>
          <cell r="AA437" t="str">
            <v>附）診療科</v>
          </cell>
          <cell r="AB437" t="str">
            <v>附属病院</v>
          </cell>
          <cell r="AC437" t="str">
            <v>准教授</v>
          </cell>
          <cell r="AH437">
            <v>1</v>
          </cell>
          <cell r="AI437" t="str">
            <v>開始</v>
          </cell>
          <cell r="AK437" t="str">
            <v>基盤研究(C)(基金)</v>
          </cell>
          <cell r="AL437" t="str">
            <v>H23. 4</v>
          </cell>
          <cell r="AM437" t="str">
            <v>H23. 9</v>
          </cell>
        </row>
        <row r="438">
          <cell r="A438">
            <v>1123592018</v>
          </cell>
          <cell r="B438" t="str">
            <v>(科基)膵癌間質のプロテオーム解析</v>
          </cell>
          <cell r="C438">
            <v>11001254</v>
          </cell>
          <cell r="D438" t="str">
            <v>病附）森　隆太郎（23-）</v>
          </cell>
          <cell r="E438" t="str">
            <v>H23. 4. 1</v>
          </cell>
          <cell r="G438" t="str">
            <v>H23年度</v>
          </cell>
          <cell r="H438" t="str">
            <v>(科基)膵癌間質のプロテオーム解析</v>
          </cell>
          <cell r="I438" t="str">
            <v>科研費(基金分)</v>
          </cell>
          <cell r="J438">
            <v>8160006</v>
          </cell>
          <cell r="K438" t="str">
            <v>大堀　陽子</v>
          </cell>
          <cell r="L438">
            <v>10320000</v>
          </cell>
          <cell r="M438" t="str">
            <v>研究推進課（22-）</v>
          </cell>
          <cell r="N438">
            <v>652000000</v>
          </cell>
          <cell r="O438" t="str">
            <v>（支出）学術研究助成基金助成金(科基)</v>
          </cell>
          <cell r="P438">
            <v>1</v>
          </cell>
          <cell r="Q438" t="str">
            <v>直接経費</v>
          </cell>
          <cell r="R438">
            <v>3</v>
          </cell>
          <cell r="S438" t="str">
            <v>科研費</v>
          </cell>
          <cell r="T438">
            <v>1</v>
          </cell>
          <cell r="U438" t="str">
            <v>繰越有</v>
          </cell>
          <cell r="V438" t="str">
            <v>H23. 4.28</v>
          </cell>
          <cell r="W438" t="str">
            <v>H26. 3.31</v>
          </cell>
          <cell r="X438">
            <v>891005</v>
          </cell>
          <cell r="Y438" t="str">
            <v>遠藤　格</v>
          </cell>
          <cell r="Z438">
            <v>10950000</v>
          </cell>
          <cell r="AA438" t="str">
            <v>研）学術院（福浦）</v>
          </cell>
          <cell r="AB438" t="str">
            <v>医学部</v>
          </cell>
          <cell r="AC438" t="str">
            <v>教授</v>
          </cell>
          <cell r="AH438">
            <v>1</v>
          </cell>
          <cell r="AI438" t="str">
            <v>開始</v>
          </cell>
          <cell r="AK438" t="str">
            <v>基盤研究(C)(基金)</v>
          </cell>
          <cell r="AL438" t="str">
            <v>H23. 4</v>
          </cell>
          <cell r="AM438" t="str">
            <v>H23. 9</v>
          </cell>
        </row>
        <row r="439">
          <cell r="A439">
            <v>1121591853</v>
          </cell>
          <cell r="B439" t="str">
            <v>（科研）脳プレコンディショニングにおけるCAVEOLIN-1の研究と応用</v>
          </cell>
          <cell r="C439">
            <v>10952300</v>
          </cell>
          <cell r="D439" t="str">
            <v>研）川原　信隆（20-）</v>
          </cell>
          <cell r="E439" t="str">
            <v>H20. 4. 1</v>
          </cell>
          <cell r="G439" t="str">
            <v>H23年度</v>
          </cell>
          <cell r="H439" t="str">
            <v>（科研）脳プレコンディショニングにおける</v>
          </cell>
          <cell r="I439" t="str">
            <v>科学研究費補助金</v>
          </cell>
          <cell r="J439">
            <v>1060803</v>
          </cell>
          <cell r="K439" t="str">
            <v>原田　拓</v>
          </cell>
          <cell r="L439">
            <v>10320000</v>
          </cell>
          <cell r="M439" t="str">
            <v>研究推進課（22-）</v>
          </cell>
          <cell r="N439">
            <v>650000000</v>
          </cell>
          <cell r="O439" t="str">
            <v>（支出）科学研究費補助金</v>
          </cell>
          <cell r="P439">
            <v>1</v>
          </cell>
          <cell r="Q439" t="str">
            <v>直接経費</v>
          </cell>
          <cell r="R439">
            <v>3</v>
          </cell>
          <cell r="S439" t="str">
            <v>科研費</v>
          </cell>
          <cell r="T439">
            <v>1</v>
          </cell>
          <cell r="U439" t="str">
            <v>繰越有</v>
          </cell>
          <cell r="V439" t="str">
            <v>H23. 4. 1</v>
          </cell>
          <cell r="W439" t="str">
            <v>H24. 3.31</v>
          </cell>
          <cell r="X439">
            <v>1020136</v>
          </cell>
          <cell r="Y439" t="str">
            <v>横山　高玲</v>
          </cell>
          <cell r="Z439">
            <v>10950000</v>
          </cell>
          <cell r="AA439" t="str">
            <v>研）学術院（福浦）</v>
          </cell>
          <cell r="AB439" t="str">
            <v>医学部</v>
          </cell>
          <cell r="AC439" t="str">
            <v>助教</v>
          </cell>
          <cell r="AH439">
            <v>1</v>
          </cell>
          <cell r="AI439" t="str">
            <v>開始</v>
          </cell>
          <cell r="AK439" t="str">
            <v>基盤研究(C)</v>
          </cell>
          <cell r="AL439" t="str">
            <v>H23. 4</v>
          </cell>
          <cell r="AM439" t="str">
            <v>H23. 9</v>
          </cell>
        </row>
        <row r="440">
          <cell r="A440">
            <v>1122591549</v>
          </cell>
          <cell r="B440" t="str">
            <v>(科研)オーダーメイド医療を目指した大動脈瘤発生に関する弾性繊維形成異常の研究</v>
          </cell>
          <cell r="C440">
            <v>10952396</v>
          </cell>
          <cell r="D440" t="str">
            <v>研）鈴木　伸一（23-）</v>
          </cell>
          <cell r="E440" t="str">
            <v>H23. 4. 1</v>
          </cell>
          <cell r="G440" t="str">
            <v>H23年度</v>
          </cell>
          <cell r="H440" t="str">
            <v>(科研)オーダーメイド医療を目指した大動脈</v>
          </cell>
          <cell r="I440" t="str">
            <v>科学研究費補助金</v>
          </cell>
          <cell r="J440">
            <v>8160006</v>
          </cell>
          <cell r="K440" t="str">
            <v>大堀　陽子</v>
          </cell>
          <cell r="L440">
            <v>10320000</v>
          </cell>
          <cell r="M440" t="str">
            <v>研究推進課（22-）</v>
          </cell>
          <cell r="N440">
            <v>650000000</v>
          </cell>
          <cell r="O440" t="str">
            <v>（支出）科学研究費補助金</v>
          </cell>
          <cell r="P440">
            <v>1</v>
          </cell>
          <cell r="Q440" t="str">
            <v>直接経費</v>
          </cell>
          <cell r="R440">
            <v>3</v>
          </cell>
          <cell r="S440" t="str">
            <v>科研費</v>
          </cell>
          <cell r="T440">
            <v>1</v>
          </cell>
          <cell r="U440" t="str">
            <v>繰越有</v>
          </cell>
          <cell r="V440" t="str">
            <v>H23. 4. 1</v>
          </cell>
          <cell r="W440" t="str">
            <v>H24. 3.31</v>
          </cell>
          <cell r="X440">
            <v>1020076</v>
          </cell>
          <cell r="Y440" t="str">
            <v>鈴木　伸一</v>
          </cell>
          <cell r="Z440">
            <v>10950000</v>
          </cell>
          <cell r="AA440" t="str">
            <v>研）学術院（福浦）</v>
          </cell>
          <cell r="AB440" t="str">
            <v>医学部</v>
          </cell>
          <cell r="AC440" t="str">
            <v>准教授</v>
          </cell>
          <cell r="AH440">
            <v>1</v>
          </cell>
          <cell r="AI440" t="str">
            <v>開始</v>
          </cell>
          <cell r="AK440" t="str">
            <v>基盤研究(C)</v>
          </cell>
          <cell r="AL440" t="str">
            <v>H23. 4</v>
          </cell>
          <cell r="AM440" t="str">
            <v>H23. 9</v>
          </cell>
        </row>
        <row r="441">
          <cell r="A441">
            <v>1121500413</v>
          </cell>
          <cell r="B441" t="str">
            <v>(科研)病理組織標本画像の暗視野解析手法の研究</v>
          </cell>
          <cell r="C441">
            <v>11351098</v>
          </cell>
          <cell r="D441" t="str">
            <v>客）中野　雅行（23-）</v>
          </cell>
          <cell r="E441" t="str">
            <v>H23. 4. 1</v>
          </cell>
          <cell r="G441" t="str">
            <v>H23年度</v>
          </cell>
          <cell r="H441" t="str">
            <v>(科研)病理組織標本画像の暗視野解析手法の</v>
          </cell>
          <cell r="I441" t="str">
            <v>科学研究費補助金</v>
          </cell>
          <cell r="J441">
            <v>8160006</v>
          </cell>
          <cell r="K441" t="str">
            <v>大堀　陽子</v>
          </cell>
          <cell r="L441">
            <v>10320000</v>
          </cell>
          <cell r="M441" t="str">
            <v>研究推進課（22-）</v>
          </cell>
          <cell r="N441">
            <v>650000000</v>
          </cell>
          <cell r="O441" t="str">
            <v>（支出）科学研究費補助金</v>
          </cell>
          <cell r="P441">
            <v>1</v>
          </cell>
          <cell r="Q441" t="str">
            <v>直接経費</v>
          </cell>
          <cell r="R441">
            <v>3</v>
          </cell>
          <cell r="S441" t="str">
            <v>科研費</v>
          </cell>
          <cell r="T441">
            <v>1</v>
          </cell>
          <cell r="U441" t="str">
            <v>繰越有</v>
          </cell>
          <cell r="V441" t="str">
            <v>H23. 4. 1</v>
          </cell>
          <cell r="W441" t="str">
            <v>H24. 3.31</v>
          </cell>
          <cell r="X441">
            <v>7160460</v>
          </cell>
          <cell r="Y441" t="str">
            <v>中野　雅行</v>
          </cell>
          <cell r="Z441">
            <v>30400000</v>
          </cell>
          <cell r="AA441" t="str">
            <v>セ）センター</v>
          </cell>
          <cell r="AB441" t="str">
            <v>センター病院</v>
          </cell>
          <cell r="AC441" t="str">
            <v>特任教授</v>
          </cell>
          <cell r="AH441">
            <v>1</v>
          </cell>
          <cell r="AI441" t="str">
            <v>開始</v>
          </cell>
          <cell r="AK441" t="str">
            <v>基盤研究(C)　分担者(芝浦工業大学）</v>
          </cell>
          <cell r="AL441" t="str">
            <v>H23. 4</v>
          </cell>
          <cell r="AM441" t="str">
            <v>H23. 9</v>
          </cell>
        </row>
        <row r="442">
          <cell r="A442">
            <v>1122510043</v>
          </cell>
          <cell r="B442" t="str">
            <v>（科研）中小企業における環境配慮型設計の導入に向けた社会システムの構築</v>
          </cell>
          <cell r="C442">
            <v>10901253</v>
          </cell>
          <cell r="D442" t="str">
            <v>研）青　正澄（22-）</v>
          </cell>
          <cell r="E442" t="str">
            <v>H22. 4. 1</v>
          </cell>
          <cell r="G442" t="str">
            <v>H23年度</v>
          </cell>
          <cell r="H442" t="str">
            <v>（科研）中小企業における環境配慮型設計の</v>
          </cell>
          <cell r="I442" t="str">
            <v>科学研究費補助金</v>
          </cell>
          <cell r="J442">
            <v>8160006</v>
          </cell>
          <cell r="K442" t="str">
            <v>大堀　陽子</v>
          </cell>
          <cell r="L442">
            <v>10320000</v>
          </cell>
          <cell r="M442" t="str">
            <v>研究推進課（22-）</v>
          </cell>
          <cell r="N442">
            <v>650000000</v>
          </cell>
          <cell r="O442" t="str">
            <v>（支出）科学研究費補助金</v>
          </cell>
          <cell r="P442">
            <v>1</v>
          </cell>
          <cell r="Q442" t="str">
            <v>直接経費</v>
          </cell>
          <cell r="R442">
            <v>3</v>
          </cell>
          <cell r="S442" t="str">
            <v>科研費</v>
          </cell>
          <cell r="T442">
            <v>1</v>
          </cell>
          <cell r="U442" t="str">
            <v>繰越有</v>
          </cell>
          <cell r="V442" t="str">
            <v>H23. 4. 1</v>
          </cell>
          <cell r="W442" t="str">
            <v>H24. 3.31</v>
          </cell>
          <cell r="X442">
            <v>1100506</v>
          </cell>
          <cell r="Y442" t="str">
            <v>青　正澄</v>
          </cell>
          <cell r="Z442">
            <v>10900000</v>
          </cell>
          <cell r="AA442" t="str">
            <v>研）学術院</v>
          </cell>
          <cell r="AB442" t="str">
            <v>国際総合科学部（八景）</v>
          </cell>
          <cell r="AC442" t="str">
            <v>教授</v>
          </cell>
          <cell r="AH442">
            <v>1</v>
          </cell>
          <cell r="AI442" t="str">
            <v>開始</v>
          </cell>
          <cell r="AK442" t="str">
            <v>基盤研究(C)</v>
          </cell>
          <cell r="AL442" t="str">
            <v>H23. 4</v>
          </cell>
          <cell r="AM442" t="str">
            <v>H23. 9</v>
          </cell>
        </row>
        <row r="443">
          <cell r="A443">
            <v>1121592708</v>
          </cell>
          <cell r="B443" t="str">
            <v>（科研）背部温罨法による上肢の皮膚温度上昇に影響を及ぼす知覚神経、交感神経系の基礎研究</v>
          </cell>
          <cell r="C443">
            <v>10952258</v>
          </cell>
          <cell r="D443" t="str">
            <v>研）船越　健悟(19-)</v>
          </cell>
          <cell r="E443" t="str">
            <v>H19. 4. 1</v>
          </cell>
          <cell r="G443" t="str">
            <v>H23年度</v>
          </cell>
          <cell r="H443" t="str">
            <v>（科研）背部温罨法による上肢の皮膚温度上</v>
          </cell>
          <cell r="I443" t="str">
            <v>科学研究費補助金</v>
          </cell>
          <cell r="J443">
            <v>8160006</v>
          </cell>
          <cell r="K443" t="str">
            <v>大堀　陽子</v>
          </cell>
          <cell r="L443">
            <v>10320000</v>
          </cell>
          <cell r="M443" t="str">
            <v>研究推進課（22-）</v>
          </cell>
          <cell r="N443">
            <v>650000000</v>
          </cell>
          <cell r="O443" t="str">
            <v>（支出）科学研究費補助金</v>
          </cell>
          <cell r="P443">
            <v>1</v>
          </cell>
          <cell r="Q443" t="str">
            <v>直接経費</v>
          </cell>
          <cell r="R443">
            <v>3</v>
          </cell>
          <cell r="S443" t="str">
            <v>科研費</v>
          </cell>
          <cell r="T443">
            <v>1</v>
          </cell>
          <cell r="U443" t="str">
            <v>繰越有</v>
          </cell>
          <cell r="V443" t="str">
            <v>H23. 4. 1</v>
          </cell>
          <cell r="W443" t="str">
            <v>H24. 3.31</v>
          </cell>
          <cell r="X443">
            <v>1050540</v>
          </cell>
          <cell r="Y443" t="str">
            <v>塚越　みどり</v>
          </cell>
          <cell r="Z443">
            <v>10950000</v>
          </cell>
          <cell r="AA443" t="str">
            <v>研）学術院（福浦）</v>
          </cell>
          <cell r="AB443" t="str">
            <v>医学部</v>
          </cell>
          <cell r="AC443" t="str">
            <v>准教授</v>
          </cell>
          <cell r="AH443">
            <v>1</v>
          </cell>
          <cell r="AI443" t="str">
            <v>開始</v>
          </cell>
          <cell r="AK443" t="str">
            <v>基盤研究(C)</v>
          </cell>
          <cell r="AL443" t="str">
            <v>H23. 4</v>
          </cell>
          <cell r="AM443" t="str">
            <v>H23. 9</v>
          </cell>
        </row>
        <row r="444">
          <cell r="A444">
            <v>1123590406</v>
          </cell>
          <cell r="B444" t="str">
            <v>(科基)発癌における炎症性微小環境を調節する新規ケモカイン受容体バリアントの解析</v>
          </cell>
          <cell r="C444">
            <v>10952101</v>
          </cell>
          <cell r="D444" t="str">
            <v>研）青木　一郎（19-）</v>
          </cell>
          <cell r="E444" t="str">
            <v>H19. 4. 1</v>
          </cell>
          <cell r="G444" t="str">
            <v>H23年度</v>
          </cell>
          <cell r="H444" t="str">
            <v>(科基)発癌における炎症性微小環境を調節す</v>
          </cell>
          <cell r="I444" t="str">
            <v>科研費(基金分)</v>
          </cell>
          <cell r="J444">
            <v>8160006</v>
          </cell>
          <cell r="K444" t="str">
            <v>大堀　陽子</v>
          </cell>
          <cell r="L444">
            <v>10320000</v>
          </cell>
          <cell r="M444" t="str">
            <v>研究推進課（22-）</v>
          </cell>
          <cell r="N444">
            <v>652000000</v>
          </cell>
          <cell r="O444" t="str">
            <v>（支出）学術研究助成基金助成金(科基)</v>
          </cell>
          <cell r="P444">
            <v>1</v>
          </cell>
          <cell r="Q444" t="str">
            <v>直接経費</v>
          </cell>
          <cell r="R444">
            <v>3</v>
          </cell>
          <cell r="S444" t="str">
            <v>科研費</v>
          </cell>
          <cell r="T444">
            <v>1</v>
          </cell>
          <cell r="U444" t="str">
            <v>繰越有</v>
          </cell>
          <cell r="V444" t="str">
            <v>H23. 4.28</v>
          </cell>
          <cell r="W444" t="str">
            <v>H26. 3.31</v>
          </cell>
          <cell r="X444">
            <v>1080510</v>
          </cell>
          <cell r="Y444" t="str">
            <v>古屋　充子</v>
          </cell>
          <cell r="Z444">
            <v>10950000</v>
          </cell>
          <cell r="AA444" t="str">
            <v>研）学術院（福浦）</v>
          </cell>
          <cell r="AB444" t="str">
            <v>医学部</v>
          </cell>
          <cell r="AC444" t="str">
            <v>准教授</v>
          </cell>
          <cell r="AH444">
            <v>1</v>
          </cell>
          <cell r="AI444" t="str">
            <v>開始</v>
          </cell>
          <cell r="AK444" t="str">
            <v>基盤研究(C)(基金)</v>
          </cell>
          <cell r="AL444" t="str">
            <v>H23. 4</v>
          </cell>
          <cell r="AM444" t="str">
            <v>H23. 9</v>
          </cell>
        </row>
        <row r="445">
          <cell r="A445">
            <v>1123592933</v>
          </cell>
          <cell r="B445" t="str">
            <v>(科基)流体解析シミュレーションによる顎骨移動前後の気道形態と呼吸機能の検討</v>
          </cell>
          <cell r="C445">
            <v>11005097</v>
          </cell>
          <cell r="D445" t="str">
            <v>病）大村　進</v>
          </cell>
          <cell r="E445" t="str">
            <v>H16. 4. 1</v>
          </cell>
          <cell r="G445" t="str">
            <v>H23年度</v>
          </cell>
          <cell r="H445" t="str">
            <v>(科基)流体解析シミュレーションによる顎骨</v>
          </cell>
          <cell r="I445" t="str">
            <v>科研費(基金分)</v>
          </cell>
          <cell r="J445">
            <v>8160006</v>
          </cell>
          <cell r="K445" t="str">
            <v>大堀　陽子</v>
          </cell>
          <cell r="L445">
            <v>10320000</v>
          </cell>
          <cell r="M445" t="str">
            <v>研究推進課（22-）</v>
          </cell>
          <cell r="N445">
            <v>652000000</v>
          </cell>
          <cell r="O445" t="str">
            <v>（支出）学術研究助成基金助成金(科基)</v>
          </cell>
          <cell r="P445">
            <v>1</v>
          </cell>
          <cell r="Q445" t="str">
            <v>直接経費</v>
          </cell>
          <cell r="R445">
            <v>3</v>
          </cell>
          <cell r="S445" t="str">
            <v>科研費</v>
          </cell>
          <cell r="T445">
            <v>1</v>
          </cell>
          <cell r="U445" t="str">
            <v>繰越有</v>
          </cell>
          <cell r="V445" t="str">
            <v>H23. 4.28</v>
          </cell>
          <cell r="W445" t="str">
            <v>H26. 3.31</v>
          </cell>
          <cell r="X445">
            <v>810017</v>
          </cell>
          <cell r="Y445" t="str">
            <v>大村　進</v>
          </cell>
          <cell r="Z445">
            <v>30500000</v>
          </cell>
          <cell r="AA445" t="str">
            <v>セ）診療科</v>
          </cell>
          <cell r="AB445" t="str">
            <v>センター病院</v>
          </cell>
          <cell r="AC445" t="str">
            <v>准教授</v>
          </cell>
          <cell r="AH445">
            <v>1</v>
          </cell>
          <cell r="AI445" t="str">
            <v>開始</v>
          </cell>
          <cell r="AK445" t="str">
            <v>基盤研究(C)(基金)</v>
          </cell>
          <cell r="AL445" t="str">
            <v>H23. 4</v>
          </cell>
          <cell r="AM445" t="str">
            <v>H23. 9</v>
          </cell>
        </row>
        <row r="446">
          <cell r="A446">
            <v>1123255007</v>
          </cell>
          <cell r="B446" t="str">
            <v>(科研)東アジアに渡来・起源した作物資源の遺伝的評価と開発的研究</v>
          </cell>
          <cell r="C446">
            <v>10901248</v>
          </cell>
          <cell r="D446" t="str">
            <v>研）岸井　正浩（20-）</v>
          </cell>
          <cell r="E446" t="str">
            <v>H20. 4. 1</v>
          </cell>
          <cell r="G446" t="str">
            <v>H23年度</v>
          </cell>
          <cell r="H446" t="str">
            <v>(科研)東アジアに渡来・起源した作物資源の</v>
          </cell>
          <cell r="I446" t="str">
            <v>科学研究費補助金</v>
          </cell>
          <cell r="J446">
            <v>8160006</v>
          </cell>
          <cell r="K446" t="str">
            <v>大堀　陽子</v>
          </cell>
          <cell r="L446">
            <v>10320000</v>
          </cell>
          <cell r="M446" t="str">
            <v>研究推進課（22-）</v>
          </cell>
          <cell r="N446">
            <v>650000000</v>
          </cell>
          <cell r="O446" t="str">
            <v>（支出）科学研究費補助金</v>
          </cell>
          <cell r="P446">
            <v>1</v>
          </cell>
          <cell r="Q446" t="str">
            <v>直接経費</v>
          </cell>
          <cell r="R446">
            <v>3</v>
          </cell>
          <cell r="S446" t="str">
            <v>科研費</v>
          </cell>
          <cell r="T446">
            <v>1</v>
          </cell>
          <cell r="U446" t="str">
            <v>繰越有</v>
          </cell>
          <cell r="V446" t="str">
            <v>H23. 4. 1</v>
          </cell>
          <cell r="W446" t="str">
            <v>H24. 3.31</v>
          </cell>
          <cell r="X446">
            <v>1080584</v>
          </cell>
          <cell r="Y446" t="str">
            <v>岸井　正浩</v>
          </cell>
          <cell r="Z446">
            <v>10900000</v>
          </cell>
          <cell r="AA446" t="str">
            <v>研）学術院</v>
          </cell>
          <cell r="AB446" t="str">
            <v>国際総合科学部（舞岡）</v>
          </cell>
          <cell r="AC446" t="str">
            <v>助教</v>
          </cell>
          <cell r="AH446">
            <v>1</v>
          </cell>
          <cell r="AI446" t="str">
            <v>開始</v>
          </cell>
          <cell r="AK446" t="str">
            <v>基盤研究(A)　分担者(岡山大学）</v>
          </cell>
          <cell r="AL446" t="str">
            <v>H23. 4</v>
          </cell>
          <cell r="AM446" t="str">
            <v>H23. 9</v>
          </cell>
        </row>
        <row r="447">
          <cell r="A447">
            <v>1022592448</v>
          </cell>
          <cell r="B447" t="str">
            <v>(科研)外来化学療法患者への倦怠感セルフマネジメントプログラムの開発とその効果の検討</v>
          </cell>
          <cell r="C447">
            <v>10953029</v>
          </cell>
          <cell r="D447" t="str">
            <v>研）平井　和恵(19-)</v>
          </cell>
          <cell r="E447" t="str">
            <v>H19. 4. 1</v>
          </cell>
          <cell r="G447" t="str">
            <v>H23年度</v>
          </cell>
          <cell r="H447" t="str">
            <v>(科研)外来化学療法患者への倦怠感セルフマ</v>
          </cell>
          <cell r="I447" t="str">
            <v>科学研究費補助金</v>
          </cell>
          <cell r="J447">
            <v>8160006</v>
          </cell>
          <cell r="K447" t="str">
            <v>大堀　陽子</v>
          </cell>
          <cell r="L447">
            <v>10320000</v>
          </cell>
          <cell r="M447" t="str">
            <v>研究推進課（22-）</v>
          </cell>
          <cell r="N447">
            <v>650000000</v>
          </cell>
          <cell r="O447" t="str">
            <v>（支出）科学研究費補助金</v>
          </cell>
          <cell r="P447">
            <v>1</v>
          </cell>
          <cell r="Q447" t="str">
            <v>直接経費</v>
          </cell>
          <cell r="R447">
            <v>3</v>
          </cell>
          <cell r="S447" t="str">
            <v>科研費</v>
          </cell>
          <cell r="T447">
            <v>1</v>
          </cell>
          <cell r="U447" t="str">
            <v>繰越有</v>
          </cell>
          <cell r="V447" t="str">
            <v>H22. 4. 1</v>
          </cell>
          <cell r="W447" t="str">
            <v>H24. 3.31</v>
          </cell>
          <cell r="X447">
            <v>960058</v>
          </cell>
          <cell r="Y447" t="str">
            <v>平井　和恵</v>
          </cell>
          <cell r="Z447">
            <v>10950000</v>
          </cell>
          <cell r="AA447" t="str">
            <v>研）学術院（福浦）</v>
          </cell>
          <cell r="AB447" t="str">
            <v>医学研究科</v>
          </cell>
          <cell r="AC447" t="str">
            <v>准教授</v>
          </cell>
          <cell r="AH447">
            <v>1</v>
          </cell>
          <cell r="AI447" t="str">
            <v>開始</v>
          </cell>
          <cell r="AK447" t="str">
            <v>基盤研究(C）繰越分</v>
          </cell>
          <cell r="AL447" t="str">
            <v>H23. 4</v>
          </cell>
          <cell r="AM447" t="str">
            <v>H23. 9</v>
          </cell>
        </row>
        <row r="448">
          <cell r="A448">
            <v>1123592045</v>
          </cell>
          <cell r="B448" t="str">
            <v>(科基)早期手術及び予防を目指した大動脈瘤発生における責任遺伝子の臨床的解析</v>
          </cell>
          <cell r="C448">
            <v>10952268</v>
          </cell>
          <cell r="D448" t="str">
            <v>研）松本　直通(19-)</v>
          </cell>
          <cell r="E448" t="str">
            <v>H19. 4. 1</v>
          </cell>
          <cell r="G448" t="str">
            <v>H23年度</v>
          </cell>
          <cell r="H448" t="str">
            <v>(科基)早期手術及び予防を目指した大動脈瘤</v>
          </cell>
          <cell r="I448" t="str">
            <v>科研費(基金分)</v>
          </cell>
          <cell r="J448">
            <v>8160006</v>
          </cell>
          <cell r="K448" t="str">
            <v>大堀　陽子</v>
          </cell>
          <cell r="L448">
            <v>10320000</v>
          </cell>
          <cell r="M448" t="str">
            <v>研究推進課（22-）</v>
          </cell>
          <cell r="N448">
            <v>652000000</v>
          </cell>
          <cell r="O448" t="str">
            <v>（支出）学術研究助成基金助成金(科基)</v>
          </cell>
          <cell r="P448">
            <v>1</v>
          </cell>
          <cell r="Q448" t="str">
            <v>直接経費</v>
          </cell>
          <cell r="R448">
            <v>3</v>
          </cell>
          <cell r="S448" t="str">
            <v>科研費</v>
          </cell>
          <cell r="T448">
            <v>1</v>
          </cell>
          <cell r="U448" t="str">
            <v>繰越有</v>
          </cell>
          <cell r="V448" t="str">
            <v>H23. 4.28</v>
          </cell>
          <cell r="W448" t="str">
            <v>H26. 3.31</v>
          </cell>
          <cell r="X448">
            <v>1060574</v>
          </cell>
          <cell r="Y448" t="str">
            <v>益田　宗孝</v>
          </cell>
          <cell r="Z448">
            <v>10950000</v>
          </cell>
          <cell r="AA448" t="str">
            <v>研）学術院（福浦）</v>
          </cell>
          <cell r="AB448" t="str">
            <v>医学部</v>
          </cell>
          <cell r="AC448" t="str">
            <v>教授</v>
          </cell>
          <cell r="AH448">
            <v>1</v>
          </cell>
          <cell r="AI448" t="str">
            <v>開始</v>
          </cell>
          <cell r="AK448" t="str">
            <v>基盤研究(C)(基金)</v>
          </cell>
          <cell r="AL448" t="str">
            <v>H23. 4</v>
          </cell>
          <cell r="AM448" t="str">
            <v>H23. 9</v>
          </cell>
        </row>
        <row r="449">
          <cell r="A449">
            <v>1121591980</v>
          </cell>
          <cell r="B449" t="str">
            <v>(科研)麻酔薬の幼弱脳神経毒性に対するエリスロポイエチンの予防効果</v>
          </cell>
          <cell r="C449">
            <v>10952157</v>
          </cell>
          <cell r="D449" t="str">
            <v>研）紙谷　義孝（19-）</v>
          </cell>
          <cell r="E449" t="str">
            <v>H19. 4. 1</v>
          </cell>
          <cell r="G449" t="str">
            <v>H23年度</v>
          </cell>
          <cell r="H449" t="str">
            <v>(科研)麻酔薬の幼弱脳神経毒性に対するエリ</v>
          </cell>
          <cell r="I449" t="str">
            <v>科学研究費補助金</v>
          </cell>
          <cell r="J449">
            <v>8160006</v>
          </cell>
          <cell r="K449" t="str">
            <v>大堀　陽子</v>
          </cell>
          <cell r="L449">
            <v>10320000</v>
          </cell>
          <cell r="M449" t="str">
            <v>研究推進課（22-）</v>
          </cell>
          <cell r="N449">
            <v>650000000</v>
          </cell>
          <cell r="O449" t="str">
            <v>（支出）科学研究費補助金</v>
          </cell>
          <cell r="P449">
            <v>1</v>
          </cell>
          <cell r="Q449" t="str">
            <v>直接経費</v>
          </cell>
          <cell r="R449">
            <v>3</v>
          </cell>
          <cell r="S449" t="str">
            <v>科研費</v>
          </cell>
          <cell r="T449">
            <v>1</v>
          </cell>
          <cell r="U449" t="str">
            <v>繰越有</v>
          </cell>
          <cell r="V449" t="str">
            <v>H23. 4. 1</v>
          </cell>
          <cell r="W449" t="str">
            <v>H24. 3.31</v>
          </cell>
          <cell r="X449">
            <v>1030112</v>
          </cell>
          <cell r="Y449" t="str">
            <v>越後　憲之</v>
          </cell>
          <cell r="Z449">
            <v>11350000</v>
          </cell>
          <cell r="AA449" t="str">
            <v>客)客員教員等(福浦)(19-)</v>
          </cell>
          <cell r="AB449" t="str">
            <v>医学部</v>
          </cell>
          <cell r="AC449" t="str">
            <v>客員准教授</v>
          </cell>
          <cell r="AH449">
            <v>1</v>
          </cell>
          <cell r="AI449" t="str">
            <v>開始</v>
          </cell>
          <cell r="AK449" t="str">
            <v>基盤研究(C)</v>
          </cell>
          <cell r="AL449" t="str">
            <v>H23. 4</v>
          </cell>
          <cell r="AM449" t="str">
            <v>H23. 9</v>
          </cell>
        </row>
        <row r="450">
          <cell r="A450">
            <v>1123592302</v>
          </cell>
          <cell r="B450" t="str">
            <v>(科基)麻酔科専門医養成におけるモデルシミュレーショントレーニングプログラムの開発と検討</v>
          </cell>
          <cell r="C450">
            <v>11005310</v>
          </cell>
          <cell r="D450" t="str">
            <v>病）石山　美保（23-）</v>
          </cell>
          <cell r="E450" t="str">
            <v>H23. 4. 1</v>
          </cell>
          <cell r="G450" t="str">
            <v>H23年度</v>
          </cell>
          <cell r="H450" t="str">
            <v>(科基)麻酔科専門医養成におけるモデルシミ</v>
          </cell>
          <cell r="I450" t="str">
            <v>科研費(基金分)</v>
          </cell>
          <cell r="J450">
            <v>8160006</v>
          </cell>
          <cell r="K450" t="str">
            <v>大堀　陽子</v>
          </cell>
          <cell r="L450">
            <v>10320000</v>
          </cell>
          <cell r="M450" t="str">
            <v>研究推進課（22-）</v>
          </cell>
          <cell r="N450">
            <v>652000000</v>
          </cell>
          <cell r="O450" t="str">
            <v>（支出）学術研究助成基金助成金(科基)</v>
          </cell>
          <cell r="P450">
            <v>1</v>
          </cell>
          <cell r="Q450" t="str">
            <v>直接経費</v>
          </cell>
          <cell r="R450">
            <v>3</v>
          </cell>
          <cell r="S450" t="str">
            <v>科研費</v>
          </cell>
          <cell r="T450">
            <v>1</v>
          </cell>
          <cell r="U450" t="str">
            <v>繰越有</v>
          </cell>
          <cell r="V450" t="str">
            <v>H23. 4.28</v>
          </cell>
          <cell r="W450" t="str">
            <v>H26. 3.31</v>
          </cell>
          <cell r="X450">
            <v>1060581</v>
          </cell>
          <cell r="Y450" t="str">
            <v>中村　京太</v>
          </cell>
          <cell r="Z450">
            <v>10950000</v>
          </cell>
          <cell r="AA450" t="str">
            <v>研）学術院（福浦）</v>
          </cell>
          <cell r="AB450" t="str">
            <v>医学部</v>
          </cell>
          <cell r="AC450" t="str">
            <v>准教授</v>
          </cell>
          <cell r="AH450">
            <v>1</v>
          </cell>
          <cell r="AI450" t="str">
            <v>開始</v>
          </cell>
          <cell r="AK450" t="str">
            <v>基盤研究(C)(基金)</v>
          </cell>
          <cell r="AL450" t="str">
            <v>H23. 4</v>
          </cell>
          <cell r="AM450" t="str">
            <v>H23. 9</v>
          </cell>
        </row>
        <row r="451">
          <cell r="A451">
            <v>1123591279</v>
          </cell>
          <cell r="B451" t="str">
            <v>(科基)筋萎縮性側索硬化症と脊椎小脳変性症における共通結合蛋白</v>
          </cell>
          <cell r="C451">
            <v>10952176</v>
          </cell>
          <cell r="D451" t="str">
            <v>研）児矢野　繁（19-）</v>
          </cell>
          <cell r="E451" t="str">
            <v>H19. 4. 1</v>
          </cell>
          <cell r="G451" t="str">
            <v>H23年度</v>
          </cell>
          <cell r="H451" t="str">
            <v>(科基)筋萎縮性側索硬化症と脊椎小脳変性症</v>
          </cell>
          <cell r="I451" t="str">
            <v>科研費(基金分)</v>
          </cell>
          <cell r="J451">
            <v>8160006</v>
          </cell>
          <cell r="K451" t="str">
            <v>大堀　陽子</v>
          </cell>
          <cell r="L451">
            <v>10320000</v>
          </cell>
          <cell r="M451" t="str">
            <v>研究推進課（22-）</v>
          </cell>
          <cell r="N451">
            <v>652000000</v>
          </cell>
          <cell r="O451" t="str">
            <v>（支出）学術研究助成基金助成金(科基)</v>
          </cell>
          <cell r="P451">
            <v>1</v>
          </cell>
          <cell r="Q451" t="str">
            <v>直接経費</v>
          </cell>
          <cell r="R451">
            <v>3</v>
          </cell>
          <cell r="S451" t="str">
            <v>科研費</v>
          </cell>
          <cell r="T451">
            <v>1</v>
          </cell>
          <cell r="U451" t="str">
            <v>繰越有</v>
          </cell>
          <cell r="V451" t="str">
            <v>H23. 4.28</v>
          </cell>
          <cell r="W451" t="str">
            <v>H26. 3.31</v>
          </cell>
          <cell r="X451">
            <v>990153</v>
          </cell>
          <cell r="Y451" t="str">
            <v>児矢野　繁</v>
          </cell>
          <cell r="Z451">
            <v>10950000</v>
          </cell>
          <cell r="AA451" t="str">
            <v>研）学術院（福浦）</v>
          </cell>
          <cell r="AB451" t="str">
            <v>医学部</v>
          </cell>
          <cell r="AC451" t="str">
            <v>准教授</v>
          </cell>
          <cell r="AH451">
            <v>1</v>
          </cell>
          <cell r="AI451" t="str">
            <v>開始</v>
          </cell>
          <cell r="AK451" t="str">
            <v>基盤研究(C)(基金)</v>
          </cell>
          <cell r="AL451" t="str">
            <v>H23. 4</v>
          </cell>
          <cell r="AM451" t="str">
            <v>H23. 9</v>
          </cell>
        </row>
        <row r="452">
          <cell r="A452">
            <v>1123659620</v>
          </cell>
          <cell r="B452" t="str">
            <v>(科基)ヒト肝幹細胞を起点とした肝臓組織再構築過程の三次元イメージング</v>
          </cell>
          <cell r="C452">
            <v>11351018</v>
          </cell>
          <cell r="D452" t="str">
            <v>客）小池　直人（19-）</v>
          </cell>
          <cell r="E452" t="str">
            <v>H19. 4. 1</v>
          </cell>
          <cell r="G452" t="str">
            <v>H23年度</v>
          </cell>
          <cell r="H452" t="str">
            <v>(科基)ヒト肝幹細胞を起点とした肝臓組織再</v>
          </cell>
          <cell r="I452" t="str">
            <v>科研費(基金分)</v>
          </cell>
          <cell r="J452">
            <v>8160006</v>
          </cell>
          <cell r="K452" t="str">
            <v>大堀　陽子</v>
          </cell>
          <cell r="L452">
            <v>10320000</v>
          </cell>
          <cell r="M452" t="str">
            <v>研究推進課（22-）</v>
          </cell>
          <cell r="N452">
            <v>652000000</v>
          </cell>
          <cell r="O452" t="str">
            <v>（支出）学術研究助成基金助成金(科基)</v>
          </cell>
          <cell r="P452">
            <v>1</v>
          </cell>
          <cell r="Q452" t="str">
            <v>直接経費</v>
          </cell>
          <cell r="R452">
            <v>3</v>
          </cell>
          <cell r="S452" t="str">
            <v>科研費</v>
          </cell>
          <cell r="T452">
            <v>1</v>
          </cell>
          <cell r="U452" t="str">
            <v>繰越有</v>
          </cell>
          <cell r="V452" t="str">
            <v>H23. 4.28</v>
          </cell>
          <cell r="W452" t="str">
            <v>H25. 3.31</v>
          </cell>
          <cell r="X452">
            <v>9005160022</v>
          </cell>
          <cell r="Y452" t="str">
            <v>小池　直人</v>
          </cell>
          <cell r="Z452">
            <v>11350000</v>
          </cell>
          <cell r="AA452" t="str">
            <v>客)客員教員等(福浦)(19-)</v>
          </cell>
          <cell r="AB452" t="str">
            <v>医学部</v>
          </cell>
          <cell r="AC452" t="str">
            <v>客員研究員</v>
          </cell>
          <cell r="AH452">
            <v>1</v>
          </cell>
          <cell r="AI452" t="str">
            <v>開始</v>
          </cell>
          <cell r="AK452" t="str">
            <v>挑戦的萌芽研究(基金)</v>
          </cell>
          <cell r="AL452" t="str">
            <v>H23. 4</v>
          </cell>
          <cell r="AM452" t="str">
            <v>H23. 9</v>
          </cell>
        </row>
        <row r="453">
          <cell r="A453">
            <v>1121591673</v>
          </cell>
          <cell r="B453" t="str">
            <v>（科研）ABCC11遺伝子多型解析による乳癌罹患リスクと予後規定因子の検討</v>
          </cell>
          <cell r="C453">
            <v>11001210</v>
          </cell>
          <cell r="D453" t="str">
            <v>病附）千島　隆司（21-）</v>
          </cell>
          <cell r="E453" t="str">
            <v>H21. 4. 1</v>
          </cell>
          <cell r="G453" t="str">
            <v>H23年度</v>
          </cell>
          <cell r="H453" t="str">
            <v>（科研）ABCC11遺伝子多型解析による乳癌罹</v>
          </cell>
          <cell r="I453" t="str">
            <v>科学研究費補助金</v>
          </cell>
          <cell r="J453">
            <v>8160006</v>
          </cell>
          <cell r="K453" t="str">
            <v>大堀　陽子</v>
          </cell>
          <cell r="L453">
            <v>10320000</v>
          </cell>
          <cell r="M453" t="str">
            <v>研究推進課（22-）</v>
          </cell>
          <cell r="N453">
            <v>650000000</v>
          </cell>
          <cell r="O453" t="str">
            <v>（支出）科学研究費補助金</v>
          </cell>
          <cell r="P453">
            <v>1</v>
          </cell>
          <cell r="Q453" t="str">
            <v>直接経費</v>
          </cell>
          <cell r="R453">
            <v>3</v>
          </cell>
          <cell r="S453" t="str">
            <v>科研費</v>
          </cell>
          <cell r="T453">
            <v>1</v>
          </cell>
          <cell r="U453" t="str">
            <v>繰越有</v>
          </cell>
          <cell r="V453" t="str">
            <v>H23. 4. 1</v>
          </cell>
          <cell r="W453" t="str">
            <v>H24. 3.31</v>
          </cell>
          <cell r="X453">
            <v>1060518</v>
          </cell>
          <cell r="Y453" t="str">
            <v>千島　隆司</v>
          </cell>
          <cell r="Z453">
            <v>11000000</v>
          </cell>
          <cell r="AA453" t="str">
            <v>病）学術院（病院）</v>
          </cell>
          <cell r="AB453" t="str">
            <v>附属病院</v>
          </cell>
          <cell r="AC453" t="str">
            <v>准教授</v>
          </cell>
          <cell r="AH453">
            <v>1</v>
          </cell>
          <cell r="AI453" t="str">
            <v>開始</v>
          </cell>
          <cell r="AK453" t="str">
            <v>基盤研究(C)</v>
          </cell>
          <cell r="AL453" t="str">
            <v>H23. 4</v>
          </cell>
          <cell r="AM453" t="str">
            <v>H23. 9</v>
          </cell>
        </row>
        <row r="454">
          <cell r="A454">
            <v>1122592556</v>
          </cell>
          <cell r="B454" t="str">
            <v>(科研)壮年期都市部住民に対する健康づくり支援システム構築のための実証的研究</v>
          </cell>
          <cell r="C454">
            <v>10953010</v>
          </cell>
          <cell r="D454" t="str">
            <v>研）河原　智江(19-)</v>
          </cell>
          <cell r="E454" t="str">
            <v>H19. 4. 1</v>
          </cell>
          <cell r="G454" t="str">
            <v>H23年度</v>
          </cell>
          <cell r="H454" t="str">
            <v>(科研)壮年期都市部住民に対する健康づくり</v>
          </cell>
          <cell r="I454" t="str">
            <v>科学研究費補助金</v>
          </cell>
          <cell r="J454">
            <v>8160006</v>
          </cell>
          <cell r="K454" t="str">
            <v>大堀　陽子</v>
          </cell>
          <cell r="L454">
            <v>10320000</v>
          </cell>
          <cell r="M454" t="str">
            <v>研究推進課（22-）</v>
          </cell>
          <cell r="N454">
            <v>650000000</v>
          </cell>
          <cell r="O454" t="str">
            <v>（支出）科学研究費補助金</v>
          </cell>
          <cell r="P454">
            <v>1</v>
          </cell>
          <cell r="Q454" t="str">
            <v>直接経費</v>
          </cell>
          <cell r="R454">
            <v>3</v>
          </cell>
          <cell r="S454" t="str">
            <v>科研費</v>
          </cell>
          <cell r="T454">
            <v>1</v>
          </cell>
          <cell r="U454" t="str">
            <v>繰越有</v>
          </cell>
          <cell r="V454" t="str">
            <v>H23. 4. 1</v>
          </cell>
          <cell r="W454" t="str">
            <v>H24. 3.31</v>
          </cell>
          <cell r="X454">
            <v>1060531</v>
          </cell>
          <cell r="Y454" t="str">
            <v>田口　理恵</v>
          </cell>
          <cell r="Z454">
            <v>10950000</v>
          </cell>
          <cell r="AA454" t="str">
            <v>研）学術院（福浦）</v>
          </cell>
          <cell r="AB454" t="str">
            <v>医学部</v>
          </cell>
          <cell r="AC454" t="str">
            <v>准教授</v>
          </cell>
          <cell r="AH454">
            <v>1</v>
          </cell>
          <cell r="AI454" t="str">
            <v>開始</v>
          </cell>
          <cell r="AK454" t="str">
            <v>基盤研究(C)</v>
          </cell>
          <cell r="AL454" t="str">
            <v>H23. 4</v>
          </cell>
          <cell r="AM454" t="str">
            <v>H23. 9</v>
          </cell>
        </row>
        <row r="455">
          <cell r="A455">
            <v>1122592189</v>
          </cell>
          <cell r="B455" t="str">
            <v>(科研)トレシルクロリド法で細胞接着タンパク質を表面固定したインプラント周囲の組織反応</v>
          </cell>
          <cell r="C455">
            <v>10952255</v>
          </cell>
          <cell r="D455" t="str">
            <v>研）廣田　誠(19-)</v>
          </cell>
          <cell r="E455" t="str">
            <v>H19. 4. 1</v>
          </cell>
          <cell r="G455" t="str">
            <v>H23年度</v>
          </cell>
          <cell r="H455" t="str">
            <v>(科研)トレシルクロリド法で細胞接着タンパ</v>
          </cell>
          <cell r="I455" t="str">
            <v>科学研究費補助金</v>
          </cell>
          <cell r="J455">
            <v>8160006</v>
          </cell>
          <cell r="K455" t="str">
            <v>大堀　陽子</v>
          </cell>
          <cell r="L455">
            <v>10320000</v>
          </cell>
          <cell r="M455" t="str">
            <v>研究推進課（22-）</v>
          </cell>
          <cell r="N455">
            <v>650000000</v>
          </cell>
          <cell r="O455" t="str">
            <v>（支出）科学研究費補助金</v>
          </cell>
          <cell r="P455">
            <v>1</v>
          </cell>
          <cell r="Q455" t="str">
            <v>直接経費</v>
          </cell>
          <cell r="R455">
            <v>3</v>
          </cell>
          <cell r="S455" t="str">
            <v>科研費</v>
          </cell>
          <cell r="T455">
            <v>1</v>
          </cell>
          <cell r="U455" t="str">
            <v>繰越有</v>
          </cell>
          <cell r="V455" t="str">
            <v>H23. 4. 1</v>
          </cell>
          <cell r="W455" t="str">
            <v>H24. 3.31</v>
          </cell>
          <cell r="X455">
            <v>1060529</v>
          </cell>
          <cell r="Y455" t="str">
            <v>小澤　知倫</v>
          </cell>
          <cell r="Z455">
            <v>11000000</v>
          </cell>
          <cell r="AA455" t="str">
            <v>病）学術院（病院）</v>
          </cell>
          <cell r="AB455" t="str">
            <v>センター病院</v>
          </cell>
          <cell r="AC455" t="str">
            <v>助教</v>
          </cell>
          <cell r="AH455">
            <v>1</v>
          </cell>
          <cell r="AI455" t="str">
            <v>開始</v>
          </cell>
          <cell r="AK455" t="str">
            <v>基盤研究(C)</v>
          </cell>
          <cell r="AL455" t="str">
            <v>H23. 4</v>
          </cell>
          <cell r="AM455" t="str">
            <v>H23. 9</v>
          </cell>
        </row>
        <row r="456">
          <cell r="A456">
            <v>1123659099</v>
          </cell>
          <cell r="B456" t="str">
            <v>(科基)タンパク質をコードしないRNAによる、精巣の幹細胞制御機構の解析</v>
          </cell>
          <cell r="C456">
            <v>10952140</v>
          </cell>
          <cell r="D456" t="str">
            <v>研）大保　和之（19-）</v>
          </cell>
          <cell r="E456" t="str">
            <v>H19. 4. 1</v>
          </cell>
          <cell r="G456" t="str">
            <v>H23年度</v>
          </cell>
          <cell r="H456" t="str">
            <v>(科基)タンパク質をコードしないRNAによる</v>
          </cell>
          <cell r="I456" t="str">
            <v>科研費(基金分)</v>
          </cell>
          <cell r="J456">
            <v>8160006</v>
          </cell>
          <cell r="K456" t="str">
            <v>大堀　陽子</v>
          </cell>
          <cell r="L456">
            <v>10320000</v>
          </cell>
          <cell r="M456" t="str">
            <v>研究推進課（22-）</v>
          </cell>
          <cell r="N456">
            <v>652000000</v>
          </cell>
          <cell r="O456" t="str">
            <v>（支出）学術研究助成基金助成金(科基)</v>
          </cell>
          <cell r="P456">
            <v>1</v>
          </cell>
          <cell r="Q456" t="str">
            <v>直接経費</v>
          </cell>
          <cell r="R456">
            <v>3</v>
          </cell>
          <cell r="S456" t="str">
            <v>科研費</v>
          </cell>
          <cell r="T456">
            <v>1</v>
          </cell>
          <cell r="U456" t="str">
            <v>繰越有</v>
          </cell>
          <cell r="V456" t="str">
            <v>H23. 4.28</v>
          </cell>
          <cell r="W456" t="str">
            <v>H25. 3.31</v>
          </cell>
          <cell r="X456">
            <v>1060584</v>
          </cell>
          <cell r="Y456" t="str">
            <v>大保　和之</v>
          </cell>
          <cell r="Z456">
            <v>10950000</v>
          </cell>
          <cell r="AA456" t="str">
            <v>研）学術院（福浦）</v>
          </cell>
          <cell r="AB456" t="str">
            <v>医学部</v>
          </cell>
          <cell r="AC456" t="str">
            <v>准教授</v>
          </cell>
          <cell r="AH456">
            <v>1</v>
          </cell>
          <cell r="AI456" t="str">
            <v>開始</v>
          </cell>
          <cell r="AK456" t="str">
            <v>挑戦的萌芽研究(基金)</v>
          </cell>
          <cell r="AL456" t="str">
            <v>H23. 4</v>
          </cell>
          <cell r="AM456" t="str">
            <v>H23. 9</v>
          </cell>
        </row>
        <row r="457">
          <cell r="A457">
            <v>1123592972</v>
          </cell>
          <cell r="B457" t="str">
            <v>(科基)aPKCλ/ιの発現・局在異常は口腔がんの新たな診断基準となり得るか？</v>
          </cell>
          <cell r="C457">
            <v>10952228</v>
          </cell>
          <cell r="D457" t="str">
            <v>研）長嶋　洋治(19-)</v>
          </cell>
          <cell r="E457" t="str">
            <v>H19. 4. 1</v>
          </cell>
          <cell r="G457" t="str">
            <v>H23年度</v>
          </cell>
          <cell r="H457" t="str">
            <v>(科基)aPKCλ/ιの発現・局在異常は口腔が</v>
          </cell>
          <cell r="I457" t="str">
            <v>科研費(基金分)</v>
          </cell>
          <cell r="J457">
            <v>8160006</v>
          </cell>
          <cell r="K457" t="str">
            <v>大堀　陽子</v>
          </cell>
          <cell r="L457">
            <v>10320000</v>
          </cell>
          <cell r="M457" t="str">
            <v>研究推進課（22-）</v>
          </cell>
          <cell r="N457">
            <v>652000000</v>
          </cell>
          <cell r="O457" t="str">
            <v>（支出）学術研究助成基金助成金(科基)</v>
          </cell>
          <cell r="P457">
            <v>1</v>
          </cell>
          <cell r="Q457" t="str">
            <v>直接経費</v>
          </cell>
          <cell r="R457">
            <v>3</v>
          </cell>
          <cell r="S457" t="str">
            <v>科研費</v>
          </cell>
          <cell r="T457">
            <v>1</v>
          </cell>
          <cell r="U457" t="str">
            <v>繰越有</v>
          </cell>
          <cell r="V457" t="str">
            <v>H23. 4.28</v>
          </cell>
          <cell r="W457" t="str">
            <v>H26. 3.31</v>
          </cell>
          <cell r="X457">
            <v>1090502</v>
          </cell>
          <cell r="Y457" t="str">
            <v>小泉　敏之</v>
          </cell>
          <cell r="Z457">
            <v>10950000</v>
          </cell>
          <cell r="AA457" t="str">
            <v>研）学術院（福浦）</v>
          </cell>
          <cell r="AB457" t="str">
            <v>医学部</v>
          </cell>
          <cell r="AC457" t="str">
            <v>助教</v>
          </cell>
          <cell r="AH457">
            <v>1</v>
          </cell>
          <cell r="AI457" t="str">
            <v>開始</v>
          </cell>
          <cell r="AK457" t="str">
            <v>基盤研究(C) (基金)</v>
          </cell>
          <cell r="AL457" t="str">
            <v>H23. 4</v>
          </cell>
          <cell r="AM457" t="str">
            <v>H23. 9</v>
          </cell>
        </row>
        <row r="458">
          <cell r="A458">
            <v>1123701086</v>
          </cell>
          <cell r="B458" t="str">
            <v>(科基)リン酸化によるプロテアソームの質的変動と機能調節機構に関する研究</v>
          </cell>
          <cell r="C458">
            <v>11302036</v>
          </cell>
          <cell r="D458" t="str">
            <v>客）木村　弥生（23-）</v>
          </cell>
          <cell r="E458" t="str">
            <v>H23. 4. 1</v>
          </cell>
          <cell r="G458" t="str">
            <v>H23年度</v>
          </cell>
          <cell r="H458" t="str">
            <v>(科基)リン酸化によるプロテアソームの質的</v>
          </cell>
          <cell r="I458" t="str">
            <v>科研費(基金分)</v>
          </cell>
          <cell r="J458">
            <v>8160006</v>
          </cell>
          <cell r="K458" t="str">
            <v>大堀　陽子</v>
          </cell>
          <cell r="L458">
            <v>10320000</v>
          </cell>
          <cell r="M458" t="str">
            <v>研究推進課（22-）</v>
          </cell>
          <cell r="N458">
            <v>652000000</v>
          </cell>
          <cell r="O458" t="str">
            <v>（支出）学術研究助成基金助成金(科基)</v>
          </cell>
          <cell r="P458">
            <v>1</v>
          </cell>
          <cell r="Q458" t="str">
            <v>直接経費</v>
          </cell>
          <cell r="R458">
            <v>3</v>
          </cell>
          <cell r="S458" t="str">
            <v>科研費</v>
          </cell>
          <cell r="T458">
            <v>1</v>
          </cell>
          <cell r="U458" t="str">
            <v>繰越有</v>
          </cell>
          <cell r="V458" t="str">
            <v>H23. 4.28</v>
          </cell>
          <cell r="W458" t="str">
            <v>H25. 3.31</v>
          </cell>
          <cell r="X458">
            <v>7160379</v>
          </cell>
          <cell r="Y458" t="str">
            <v>木村　弥生</v>
          </cell>
          <cell r="Z458">
            <v>11300000</v>
          </cell>
          <cell r="AA458" t="str">
            <v>客）客員教員等</v>
          </cell>
          <cell r="AB458" t="str">
            <v>生命ナノシステム科学研究科</v>
          </cell>
          <cell r="AC458" t="str">
            <v>特任助教</v>
          </cell>
          <cell r="AH458">
            <v>1</v>
          </cell>
          <cell r="AI458" t="str">
            <v>開始</v>
          </cell>
          <cell r="AK458" t="str">
            <v>若手研究(Ｂ)(基金)</v>
          </cell>
          <cell r="AL458" t="str">
            <v>H23. 4</v>
          </cell>
          <cell r="AM458" t="str">
            <v>H23. 9</v>
          </cell>
        </row>
        <row r="459">
          <cell r="A459">
            <v>1122591860</v>
          </cell>
          <cell r="B459" t="str">
            <v>(科研)卵巣明細胞腺癌の悪性進展機序の解明および新規治療標的分子に関する研究</v>
          </cell>
          <cell r="C459">
            <v>10952251</v>
          </cell>
          <cell r="D459" t="str">
            <v>研）平原　史樹(19-)</v>
          </cell>
          <cell r="E459" t="str">
            <v>H19. 4. 1</v>
          </cell>
          <cell r="G459" t="str">
            <v>H23年度</v>
          </cell>
          <cell r="H459" t="str">
            <v>(科研)卵巣明細胞腺癌の悪性進展機序の解明</v>
          </cell>
          <cell r="I459" t="str">
            <v>科学研究費補助金</v>
          </cell>
          <cell r="J459">
            <v>8160006</v>
          </cell>
          <cell r="K459" t="str">
            <v>大堀　陽子</v>
          </cell>
          <cell r="L459">
            <v>10320000</v>
          </cell>
          <cell r="M459" t="str">
            <v>研究推進課（22-）</v>
          </cell>
          <cell r="N459">
            <v>650000000</v>
          </cell>
          <cell r="O459" t="str">
            <v>（支出）科学研究費補助金</v>
          </cell>
          <cell r="P459">
            <v>1</v>
          </cell>
          <cell r="Q459" t="str">
            <v>直接経費</v>
          </cell>
          <cell r="R459">
            <v>3</v>
          </cell>
          <cell r="S459" t="str">
            <v>科研費</v>
          </cell>
          <cell r="T459">
            <v>1</v>
          </cell>
          <cell r="U459" t="str">
            <v>繰越有</v>
          </cell>
          <cell r="V459" t="str">
            <v>H23. 4. 1</v>
          </cell>
          <cell r="W459" t="str">
            <v>H24. 3.31</v>
          </cell>
          <cell r="X459">
            <v>1000027</v>
          </cell>
          <cell r="Y459" t="str">
            <v>宮城　悦子</v>
          </cell>
          <cell r="Z459">
            <v>11000000</v>
          </cell>
          <cell r="AA459" t="str">
            <v>病）学術院（病院）</v>
          </cell>
          <cell r="AB459" t="str">
            <v>附属病院</v>
          </cell>
          <cell r="AC459" t="str">
            <v>准教授</v>
          </cell>
          <cell r="AH459">
            <v>1</v>
          </cell>
          <cell r="AI459" t="str">
            <v>開始</v>
          </cell>
          <cell r="AK459" t="str">
            <v>基盤研究(C)</v>
          </cell>
          <cell r="AL459" t="str">
            <v>H23. 4</v>
          </cell>
          <cell r="AM459" t="str">
            <v>H23. 9</v>
          </cell>
        </row>
        <row r="460">
          <cell r="A460">
            <v>1122390058</v>
          </cell>
          <cell r="B460" t="str">
            <v>(科研)接続炎症に併発するmiRNA機能減弱が原因となる消火器癌の発癌機構と制御法の探索</v>
          </cell>
          <cell r="C460">
            <v>10952373</v>
          </cell>
          <cell r="D460" t="str">
            <v>研）前田　愼（22-）</v>
          </cell>
          <cell r="E460" t="str">
            <v>H22. 4. 1</v>
          </cell>
          <cell r="G460" t="str">
            <v>H23年度</v>
          </cell>
          <cell r="H460" t="str">
            <v>(科研)接続炎症に併発するmiRNA機能減弱が</v>
          </cell>
          <cell r="I460" t="str">
            <v>科学研究費補助金</v>
          </cell>
          <cell r="J460">
            <v>8160006</v>
          </cell>
          <cell r="K460" t="str">
            <v>大堀　陽子</v>
          </cell>
          <cell r="L460">
            <v>10320000</v>
          </cell>
          <cell r="M460" t="str">
            <v>研究推進課（22-）</v>
          </cell>
          <cell r="N460">
            <v>650000000</v>
          </cell>
          <cell r="O460" t="str">
            <v>（支出）科学研究費補助金</v>
          </cell>
          <cell r="P460">
            <v>1</v>
          </cell>
          <cell r="Q460" t="str">
            <v>直接経費</v>
          </cell>
          <cell r="R460">
            <v>3</v>
          </cell>
          <cell r="S460" t="str">
            <v>科研費</v>
          </cell>
          <cell r="T460">
            <v>1</v>
          </cell>
          <cell r="U460" t="str">
            <v>繰越有</v>
          </cell>
          <cell r="V460" t="str">
            <v>H23. 4. 1</v>
          </cell>
          <cell r="W460" t="str">
            <v>H24. 3.31</v>
          </cell>
          <cell r="X460">
            <v>1100511</v>
          </cell>
          <cell r="Y460" t="str">
            <v>前田　慎</v>
          </cell>
          <cell r="Z460">
            <v>10950000</v>
          </cell>
          <cell r="AA460" t="str">
            <v>研）学術院（福浦）</v>
          </cell>
          <cell r="AB460" t="str">
            <v>医学部</v>
          </cell>
          <cell r="AC460" t="str">
            <v>教授</v>
          </cell>
          <cell r="AH460">
            <v>1</v>
          </cell>
          <cell r="AI460" t="str">
            <v>開始</v>
          </cell>
          <cell r="AK460" t="str">
            <v>基盤研究(B) 分担者(東京大学）</v>
          </cell>
          <cell r="AL460" t="str">
            <v>H23. 4</v>
          </cell>
          <cell r="AM460" t="str">
            <v>H23. 9</v>
          </cell>
        </row>
        <row r="461">
          <cell r="A461">
            <v>1122592400</v>
          </cell>
          <cell r="B461" t="str">
            <v>(科研)医療への信頼向上を目指した学際的医療連携チーム構築のための基盤研究</v>
          </cell>
          <cell r="C461">
            <v>10953050</v>
          </cell>
          <cell r="D461" t="str">
            <v>研）勝山　貴美子（23-）</v>
          </cell>
          <cell r="E461" t="str">
            <v>H23. 4. 1</v>
          </cell>
          <cell r="G461" t="str">
            <v>H23年度</v>
          </cell>
          <cell r="H461" t="str">
            <v>(科研)医療への信頼向上を目指した学際的医</v>
          </cell>
          <cell r="I461" t="str">
            <v>科学研究費補助金</v>
          </cell>
          <cell r="J461">
            <v>8160006</v>
          </cell>
          <cell r="K461" t="str">
            <v>大堀　陽子</v>
          </cell>
          <cell r="L461">
            <v>10320000</v>
          </cell>
          <cell r="M461" t="str">
            <v>研究推進課（22-）</v>
          </cell>
          <cell r="N461">
            <v>650000000</v>
          </cell>
          <cell r="O461" t="str">
            <v>（支出）科学研究費補助金</v>
          </cell>
          <cell r="P461">
            <v>1</v>
          </cell>
          <cell r="Q461" t="str">
            <v>直接経費</v>
          </cell>
          <cell r="R461">
            <v>3</v>
          </cell>
          <cell r="S461" t="str">
            <v>科研費</v>
          </cell>
          <cell r="T461">
            <v>1</v>
          </cell>
          <cell r="U461" t="str">
            <v>繰越有</v>
          </cell>
          <cell r="V461" t="str">
            <v>H23. 4. 1</v>
          </cell>
          <cell r="W461" t="str">
            <v>H24. 3.31</v>
          </cell>
          <cell r="X461">
            <v>1110509</v>
          </cell>
          <cell r="Y461" t="str">
            <v>勝山　貴美子</v>
          </cell>
          <cell r="Z461">
            <v>10950000</v>
          </cell>
          <cell r="AA461" t="str">
            <v>研）学術院（福浦）</v>
          </cell>
          <cell r="AB461" t="str">
            <v>医学部</v>
          </cell>
          <cell r="AC461" t="str">
            <v>准教授</v>
          </cell>
          <cell r="AH461">
            <v>1</v>
          </cell>
          <cell r="AI461" t="str">
            <v>開始</v>
          </cell>
          <cell r="AK461" t="str">
            <v>基盤研究(C)</v>
          </cell>
          <cell r="AL461" t="str">
            <v>H23. 4</v>
          </cell>
          <cell r="AM461" t="str">
            <v>H23. 9</v>
          </cell>
        </row>
        <row r="462">
          <cell r="A462">
            <v>1122591247</v>
          </cell>
          <cell r="B462" t="str">
            <v>(科研)そう庠性疾患の治療におけるセマフォリン３Ａ発現の変化と新規治療薬の開発</v>
          </cell>
          <cell r="C462">
            <v>10952228</v>
          </cell>
          <cell r="D462" t="str">
            <v>研）長嶋　洋治(19-)</v>
          </cell>
          <cell r="E462" t="str">
            <v>H19. 4. 1</v>
          </cell>
          <cell r="G462" t="str">
            <v>H23年度</v>
          </cell>
          <cell r="H462" t="str">
            <v>(科研)そう庠性疾患の治療におけるセマフォ</v>
          </cell>
          <cell r="I462" t="str">
            <v>科学研究費補助金</v>
          </cell>
          <cell r="J462">
            <v>8160006</v>
          </cell>
          <cell r="K462" t="str">
            <v>大堀　陽子</v>
          </cell>
          <cell r="L462">
            <v>10320000</v>
          </cell>
          <cell r="M462" t="str">
            <v>研究推進課（22-）</v>
          </cell>
          <cell r="N462">
            <v>650000000</v>
          </cell>
          <cell r="O462" t="str">
            <v>（支出）科学研究費補助金</v>
          </cell>
          <cell r="P462">
            <v>1</v>
          </cell>
          <cell r="Q462" t="str">
            <v>直接経費</v>
          </cell>
          <cell r="R462">
            <v>3</v>
          </cell>
          <cell r="S462" t="str">
            <v>科研費</v>
          </cell>
          <cell r="T462">
            <v>1</v>
          </cell>
          <cell r="U462" t="str">
            <v>繰越有</v>
          </cell>
          <cell r="V462" t="str">
            <v>H23. 4. 1</v>
          </cell>
          <cell r="W462" t="str">
            <v>H24. 3.31</v>
          </cell>
          <cell r="X462">
            <v>960922</v>
          </cell>
          <cell r="Y462" t="str">
            <v>相原　道子</v>
          </cell>
          <cell r="Z462">
            <v>10950000</v>
          </cell>
          <cell r="AA462" t="str">
            <v>研）学術院（福浦）</v>
          </cell>
          <cell r="AB462" t="str">
            <v>医学部</v>
          </cell>
          <cell r="AC462" t="str">
            <v>教授</v>
          </cell>
          <cell r="AH462">
            <v>1</v>
          </cell>
          <cell r="AI462" t="str">
            <v>開始</v>
          </cell>
          <cell r="AK462" t="str">
            <v>基盤研究(C)</v>
          </cell>
          <cell r="AL462" t="str">
            <v>H23. 4</v>
          </cell>
          <cell r="AM462" t="str">
            <v>H23. 9</v>
          </cell>
        </row>
        <row r="463">
          <cell r="A463">
            <v>1122590743</v>
          </cell>
          <cell r="B463" t="str">
            <v>（科研）C型肝炎ウイルスの脂質代謝への影響と新たな治療標的の開発と研究</v>
          </cell>
          <cell r="C463">
            <v>11001075</v>
          </cell>
          <cell r="D463" t="str">
            <v>病附）桐越　博之</v>
          </cell>
          <cell r="E463" t="str">
            <v>H16. 4. 1</v>
          </cell>
          <cell r="G463" t="str">
            <v>H23年度</v>
          </cell>
          <cell r="H463" t="str">
            <v>（科研）C型肝炎ウイルスの脂質代謝への影</v>
          </cell>
          <cell r="I463" t="str">
            <v>科学研究費補助金</v>
          </cell>
          <cell r="J463">
            <v>8160006</v>
          </cell>
          <cell r="K463" t="str">
            <v>大堀　陽子</v>
          </cell>
          <cell r="L463">
            <v>10320000</v>
          </cell>
          <cell r="M463" t="str">
            <v>研究推進課（22-）</v>
          </cell>
          <cell r="N463">
            <v>650000000</v>
          </cell>
          <cell r="O463" t="str">
            <v>（支出）科学研究費補助金</v>
          </cell>
          <cell r="P463">
            <v>1</v>
          </cell>
          <cell r="Q463" t="str">
            <v>直接経費</v>
          </cell>
          <cell r="R463">
            <v>3</v>
          </cell>
          <cell r="S463" t="str">
            <v>科研費</v>
          </cell>
          <cell r="T463">
            <v>1</v>
          </cell>
          <cell r="U463" t="str">
            <v>繰越有</v>
          </cell>
          <cell r="V463" t="str">
            <v>H23. 4. 1</v>
          </cell>
          <cell r="W463" t="str">
            <v>H24. 3.31</v>
          </cell>
          <cell r="X463">
            <v>1040013</v>
          </cell>
          <cell r="Y463" t="str">
            <v>斉藤　聡</v>
          </cell>
          <cell r="Z463">
            <v>10950000</v>
          </cell>
          <cell r="AA463" t="str">
            <v>研）学術院（福浦）</v>
          </cell>
          <cell r="AB463" t="str">
            <v>医学部</v>
          </cell>
          <cell r="AC463" t="str">
            <v>准教授</v>
          </cell>
          <cell r="AH463">
            <v>1</v>
          </cell>
          <cell r="AI463" t="str">
            <v>開始</v>
          </cell>
          <cell r="AK463" t="str">
            <v>基盤研究(C)</v>
          </cell>
          <cell r="AL463" t="str">
            <v>H23. 4</v>
          </cell>
          <cell r="AM463" t="str">
            <v>H23. 9</v>
          </cell>
        </row>
        <row r="464">
          <cell r="A464">
            <v>1123590382</v>
          </cell>
          <cell r="B464" t="str">
            <v>(科基)多民族の強度近視患者を対象としたゲノムワイドな相関解析</v>
          </cell>
          <cell r="C464">
            <v>10952272</v>
          </cell>
          <cell r="D464" t="str">
            <v>研）水木　信久(19-)</v>
          </cell>
          <cell r="E464" t="str">
            <v>H19. 4. 1</v>
          </cell>
          <cell r="G464" t="str">
            <v>H23年度</v>
          </cell>
          <cell r="H464" t="str">
            <v>(科基)多民族の強度近視患者を対象としたゲ</v>
          </cell>
          <cell r="I464" t="str">
            <v>科研費(基金分)</v>
          </cell>
          <cell r="J464">
            <v>8160006</v>
          </cell>
          <cell r="K464" t="str">
            <v>大堀　陽子</v>
          </cell>
          <cell r="L464">
            <v>10320000</v>
          </cell>
          <cell r="M464" t="str">
            <v>研究推進課（22-）</v>
          </cell>
          <cell r="N464">
            <v>652000000</v>
          </cell>
          <cell r="O464" t="str">
            <v>（支出）学術研究助成基金助成金(科基)</v>
          </cell>
          <cell r="P464">
            <v>1</v>
          </cell>
          <cell r="Q464" t="str">
            <v>直接経費</v>
          </cell>
          <cell r="R464">
            <v>3</v>
          </cell>
          <cell r="S464" t="str">
            <v>科研費</v>
          </cell>
          <cell r="T464">
            <v>1</v>
          </cell>
          <cell r="U464" t="str">
            <v>繰越有</v>
          </cell>
          <cell r="V464" t="str">
            <v>H23. 4.28</v>
          </cell>
          <cell r="W464" t="str">
            <v>H26. 3.31</v>
          </cell>
          <cell r="X464">
            <v>1090519</v>
          </cell>
          <cell r="Y464" t="str">
            <v>野村　直子</v>
          </cell>
          <cell r="Z464">
            <v>10950000</v>
          </cell>
          <cell r="AA464" t="str">
            <v>研）学術院（福浦）</v>
          </cell>
          <cell r="AB464" t="str">
            <v>医学部</v>
          </cell>
          <cell r="AC464" t="str">
            <v>准教授</v>
          </cell>
          <cell r="AH464">
            <v>1</v>
          </cell>
          <cell r="AI464" t="str">
            <v>開始</v>
          </cell>
          <cell r="AK464" t="str">
            <v>基盤研究(C)(基金)</v>
          </cell>
          <cell r="AL464" t="str">
            <v>H23. 4</v>
          </cell>
          <cell r="AM464" t="str">
            <v>H23. 9</v>
          </cell>
        </row>
        <row r="465">
          <cell r="A465">
            <v>1123592933</v>
          </cell>
          <cell r="B465" t="str">
            <v>(科基)流体解析シミュレーションによる顎骨移動前後の気道形態と呼吸機能の検討</v>
          </cell>
          <cell r="C465">
            <v>11001244</v>
          </cell>
          <cell r="D465" t="str">
            <v>病附）岩井　俊憲（22-）</v>
          </cell>
          <cell r="E465" t="str">
            <v>H22. 4. 1</v>
          </cell>
          <cell r="G465" t="str">
            <v>H23年度</v>
          </cell>
          <cell r="H465" t="str">
            <v>(科基)流体解析シミュレーションによる顎骨</v>
          </cell>
          <cell r="I465" t="str">
            <v>科研費(基金分)</v>
          </cell>
          <cell r="J465">
            <v>8160006</v>
          </cell>
          <cell r="K465" t="str">
            <v>大堀　陽子</v>
          </cell>
          <cell r="L465">
            <v>10320000</v>
          </cell>
          <cell r="M465" t="str">
            <v>研究推進課（22-）</v>
          </cell>
          <cell r="N465">
            <v>652000000</v>
          </cell>
          <cell r="O465" t="str">
            <v>（支出）学術研究助成基金助成金(科基)</v>
          </cell>
          <cell r="P465">
            <v>1</v>
          </cell>
          <cell r="Q465" t="str">
            <v>直接経費</v>
          </cell>
          <cell r="R465">
            <v>3</v>
          </cell>
          <cell r="S465" t="str">
            <v>科研費</v>
          </cell>
          <cell r="T465">
            <v>1</v>
          </cell>
          <cell r="U465" t="str">
            <v>繰越有</v>
          </cell>
          <cell r="V465" t="str">
            <v>H23. 4.28</v>
          </cell>
          <cell r="W465" t="str">
            <v>H26. 3.31</v>
          </cell>
          <cell r="X465">
            <v>810017</v>
          </cell>
          <cell r="Y465" t="str">
            <v>大村　進</v>
          </cell>
          <cell r="Z465">
            <v>30500000</v>
          </cell>
          <cell r="AA465" t="str">
            <v>セ）診療科</v>
          </cell>
          <cell r="AB465" t="str">
            <v>センター病院</v>
          </cell>
          <cell r="AC465" t="str">
            <v>准教授</v>
          </cell>
          <cell r="AH465">
            <v>1</v>
          </cell>
          <cell r="AI465" t="str">
            <v>開始</v>
          </cell>
          <cell r="AK465" t="str">
            <v>基盤研究(C)(基金)</v>
          </cell>
          <cell r="AL465" t="str">
            <v>H23. 4</v>
          </cell>
          <cell r="AM465" t="str">
            <v>H23. 9</v>
          </cell>
        </row>
        <row r="466">
          <cell r="A466">
            <v>1123114508</v>
          </cell>
          <cell r="B466" t="str">
            <v>（科研）炎症発がんにおける腫瘍細胞および間質細胞の起源の同定と分子標的への応用</v>
          </cell>
          <cell r="C466">
            <v>10952373</v>
          </cell>
          <cell r="D466" t="str">
            <v>研）前田　愼（22-）</v>
          </cell>
          <cell r="E466" t="str">
            <v>H22. 4. 1</v>
          </cell>
          <cell r="G466" t="str">
            <v>H23年度</v>
          </cell>
          <cell r="H466" t="str">
            <v>（科研）炎症発がんにおける腫瘍細胞および</v>
          </cell>
          <cell r="I466" t="str">
            <v>科学研究費補助金</v>
          </cell>
          <cell r="J466">
            <v>8160006</v>
          </cell>
          <cell r="K466" t="str">
            <v>大堀　陽子</v>
          </cell>
          <cell r="L466">
            <v>10320000</v>
          </cell>
          <cell r="M466" t="str">
            <v>研究推進課（22-）</v>
          </cell>
          <cell r="N466">
            <v>650000000</v>
          </cell>
          <cell r="O466" t="str">
            <v>（支出）科学研究費補助金</v>
          </cell>
          <cell r="P466">
            <v>1</v>
          </cell>
          <cell r="Q466" t="str">
            <v>直接経費</v>
          </cell>
          <cell r="R466">
            <v>3</v>
          </cell>
          <cell r="S466" t="str">
            <v>科研費</v>
          </cell>
          <cell r="T466">
            <v>1</v>
          </cell>
          <cell r="U466" t="str">
            <v>繰越有</v>
          </cell>
          <cell r="V466" t="str">
            <v>H23. 4. 1</v>
          </cell>
          <cell r="W466" t="str">
            <v>H24. 3.31</v>
          </cell>
          <cell r="X466">
            <v>1100511</v>
          </cell>
          <cell r="Y466" t="str">
            <v>前田　慎</v>
          </cell>
          <cell r="Z466">
            <v>10950000</v>
          </cell>
          <cell r="AA466" t="str">
            <v>研）学術院（福浦）</v>
          </cell>
          <cell r="AB466" t="str">
            <v>医学部</v>
          </cell>
          <cell r="AC466" t="str">
            <v>教授</v>
          </cell>
          <cell r="AH466">
            <v>1</v>
          </cell>
          <cell r="AI466" t="str">
            <v>開始</v>
          </cell>
          <cell r="AK466" t="str">
            <v>新学術領域研究(公募）</v>
          </cell>
          <cell r="AL466" t="str">
            <v>H23. 4</v>
          </cell>
          <cell r="AM466" t="str">
            <v>H23. 9</v>
          </cell>
        </row>
        <row r="467">
          <cell r="A467">
            <v>1123770125</v>
          </cell>
          <cell r="B467" t="str">
            <v>(科基)ＤＮＡ損傷に応答してＰＣＮＡをユビキチン化するヒトＨＬＴＦの構造生物学的研究</v>
          </cell>
          <cell r="C467">
            <v>11352038</v>
          </cell>
          <cell r="D467" t="str">
            <v>客）菱木　麻美（23-）</v>
          </cell>
          <cell r="E467" t="str">
            <v>H23. 4. 1</v>
          </cell>
          <cell r="G467" t="str">
            <v>H23年度</v>
          </cell>
          <cell r="H467" t="str">
            <v>(科基)ＤＮＡ損傷に応答してＰＣＮＡをユビ</v>
          </cell>
          <cell r="I467" t="str">
            <v>科研費(基金分)</v>
          </cell>
          <cell r="J467">
            <v>8160006</v>
          </cell>
          <cell r="K467" t="str">
            <v>大堀　陽子</v>
          </cell>
          <cell r="L467">
            <v>10320000</v>
          </cell>
          <cell r="M467" t="str">
            <v>研究推進課（22-）</v>
          </cell>
          <cell r="N467">
            <v>652000000</v>
          </cell>
          <cell r="O467" t="str">
            <v>（支出）学術研究助成基金助成金(科基)</v>
          </cell>
          <cell r="P467">
            <v>1</v>
          </cell>
          <cell r="Q467" t="str">
            <v>直接経費</v>
          </cell>
          <cell r="R467">
            <v>3</v>
          </cell>
          <cell r="S467" t="str">
            <v>科研費</v>
          </cell>
          <cell r="T467">
            <v>1</v>
          </cell>
          <cell r="U467" t="str">
            <v>繰越有</v>
          </cell>
          <cell r="V467" t="str">
            <v>H23. 4.28</v>
          </cell>
          <cell r="W467" t="str">
            <v>H25. 3.31</v>
          </cell>
          <cell r="X467">
            <v>7160361</v>
          </cell>
          <cell r="Y467" t="str">
            <v>菱木　麻美</v>
          </cell>
          <cell r="Z467">
            <v>11300000</v>
          </cell>
          <cell r="AA467" t="str">
            <v>客）客員教員等</v>
          </cell>
          <cell r="AB467" t="str">
            <v>生命ナノシステム科学研究科</v>
          </cell>
          <cell r="AC467" t="str">
            <v>博士研究員</v>
          </cell>
          <cell r="AH467">
            <v>1</v>
          </cell>
          <cell r="AI467" t="str">
            <v>開始</v>
          </cell>
          <cell r="AK467" t="str">
            <v>若手研究(Ｂ)(基金)</v>
          </cell>
          <cell r="AL467" t="str">
            <v>H23. 4</v>
          </cell>
          <cell r="AM467" t="str">
            <v>H23. 9</v>
          </cell>
        </row>
        <row r="468">
          <cell r="A468">
            <v>1123790374</v>
          </cell>
          <cell r="B468" t="str">
            <v>(科基)レプチンが大腸発がんに与える作用およびその分子メカニズムの解明</v>
          </cell>
          <cell r="C468">
            <v>11001246</v>
          </cell>
          <cell r="D468" t="str">
            <v>病附）遠藤　宏樹（22-）</v>
          </cell>
          <cell r="E468" t="str">
            <v>H22. 4. 1</v>
          </cell>
          <cell r="G468" t="str">
            <v>H23年度</v>
          </cell>
          <cell r="H468" t="str">
            <v>(科基)レプチンが大腸発がんに与える作用お</v>
          </cell>
          <cell r="I468" t="str">
            <v>科研費(基金分)</v>
          </cell>
          <cell r="J468">
            <v>8160006</v>
          </cell>
          <cell r="K468" t="str">
            <v>大堀　陽子</v>
          </cell>
          <cell r="L468">
            <v>10320000</v>
          </cell>
          <cell r="M468" t="str">
            <v>研究推進課（22-）</v>
          </cell>
          <cell r="N468">
            <v>652000000</v>
          </cell>
          <cell r="O468" t="str">
            <v>（支出）学術研究助成基金助成金(科基)</v>
          </cell>
          <cell r="P468">
            <v>1</v>
          </cell>
          <cell r="Q468" t="str">
            <v>直接経費</v>
          </cell>
          <cell r="R468">
            <v>3</v>
          </cell>
          <cell r="S468" t="str">
            <v>科研費</v>
          </cell>
          <cell r="T468">
            <v>1</v>
          </cell>
          <cell r="U468" t="str">
            <v>繰越有</v>
          </cell>
          <cell r="V468" t="str">
            <v>H23. 4.28</v>
          </cell>
          <cell r="W468" t="str">
            <v>H25. 3.31</v>
          </cell>
          <cell r="X468">
            <v>1100550</v>
          </cell>
          <cell r="Y468" t="str">
            <v>遠藤　宏樹</v>
          </cell>
          <cell r="Z468">
            <v>11000000</v>
          </cell>
          <cell r="AA468" t="str">
            <v>病）学術院（病院）</v>
          </cell>
          <cell r="AB468" t="str">
            <v>附属病院</v>
          </cell>
          <cell r="AC468" t="str">
            <v>助教</v>
          </cell>
          <cell r="AH468">
            <v>1</v>
          </cell>
          <cell r="AI468" t="str">
            <v>開始</v>
          </cell>
          <cell r="AK468" t="str">
            <v>若手研究(B)(基金)</v>
          </cell>
          <cell r="AL468" t="str">
            <v>H23. 4</v>
          </cell>
          <cell r="AM468" t="str">
            <v>H23. 9</v>
          </cell>
        </row>
        <row r="469">
          <cell r="A469">
            <v>1123790448</v>
          </cell>
          <cell r="B469" t="str">
            <v>(科基)ライソゾーム病における免疫異常の関与機構の解明</v>
          </cell>
          <cell r="C469">
            <v>11351003</v>
          </cell>
          <cell r="D469" t="str">
            <v>客）山口　章(19-)</v>
          </cell>
          <cell r="E469" t="str">
            <v>H19. 4. 1</v>
          </cell>
          <cell r="G469" t="str">
            <v>H23年度</v>
          </cell>
          <cell r="H469" t="str">
            <v>(科基)ライソゾーム病における免疫異常の関</v>
          </cell>
          <cell r="I469" t="str">
            <v>科研費(基金分)</v>
          </cell>
          <cell r="J469">
            <v>8160006</v>
          </cell>
          <cell r="K469" t="str">
            <v>大堀　陽子</v>
          </cell>
          <cell r="L469">
            <v>10320000</v>
          </cell>
          <cell r="M469" t="str">
            <v>研究推進課（22-）</v>
          </cell>
          <cell r="N469">
            <v>652000000</v>
          </cell>
          <cell r="O469" t="str">
            <v>（支出）学術研究助成基金助成金(科基)</v>
          </cell>
          <cell r="P469">
            <v>1</v>
          </cell>
          <cell r="Q469" t="str">
            <v>直接経費</v>
          </cell>
          <cell r="R469">
            <v>3</v>
          </cell>
          <cell r="S469" t="str">
            <v>科研費</v>
          </cell>
          <cell r="T469">
            <v>1</v>
          </cell>
          <cell r="U469" t="str">
            <v>繰越有</v>
          </cell>
          <cell r="V469" t="str">
            <v>H23. 4.28</v>
          </cell>
          <cell r="W469" t="str">
            <v>H25. 3.31</v>
          </cell>
          <cell r="X469">
            <v>5160003</v>
          </cell>
          <cell r="Y469" t="str">
            <v>山口　章</v>
          </cell>
          <cell r="Z469">
            <v>11350000</v>
          </cell>
          <cell r="AA469" t="str">
            <v>客)客員教員等(福浦)(19-)</v>
          </cell>
          <cell r="AB469" t="str">
            <v>医学部</v>
          </cell>
          <cell r="AC469" t="str">
            <v>客員研究員</v>
          </cell>
          <cell r="AH469">
            <v>1</v>
          </cell>
          <cell r="AI469" t="str">
            <v>開始</v>
          </cell>
          <cell r="AK469" t="str">
            <v>若手研究(B)(基金)</v>
          </cell>
          <cell r="AL469" t="str">
            <v>H23. 4</v>
          </cell>
          <cell r="AM469" t="str">
            <v>H23. 9</v>
          </cell>
        </row>
        <row r="470">
          <cell r="A470">
            <v>1123790917</v>
          </cell>
          <cell r="B470" t="str">
            <v>(科基)微生物由来DNAを利用した吸入型炎症性肺疾患治療薬の開発</v>
          </cell>
          <cell r="C470">
            <v>10952342</v>
          </cell>
          <cell r="D470" t="str">
            <v>研）佐藤　隆（21-）</v>
          </cell>
          <cell r="E470" t="str">
            <v>H21. 4. 1</v>
          </cell>
          <cell r="G470" t="str">
            <v>H23年度</v>
          </cell>
          <cell r="H470" t="str">
            <v>(科基)微生物由来DNAを利用した吸入型炎症</v>
          </cell>
          <cell r="I470" t="str">
            <v>科研費(基金分)</v>
          </cell>
          <cell r="J470">
            <v>8160006</v>
          </cell>
          <cell r="K470" t="str">
            <v>大堀　陽子</v>
          </cell>
          <cell r="L470">
            <v>10320000</v>
          </cell>
          <cell r="M470" t="str">
            <v>研究推進課（22-）</v>
          </cell>
          <cell r="N470">
            <v>652000000</v>
          </cell>
          <cell r="O470" t="str">
            <v>（支出）学術研究助成基金助成金(科基)</v>
          </cell>
          <cell r="P470">
            <v>1</v>
          </cell>
          <cell r="Q470" t="str">
            <v>直接経費</v>
          </cell>
          <cell r="R470">
            <v>3</v>
          </cell>
          <cell r="S470" t="str">
            <v>科研費</v>
          </cell>
          <cell r="T470">
            <v>1</v>
          </cell>
          <cell r="U470" t="str">
            <v>繰越有</v>
          </cell>
          <cell r="V470" t="str">
            <v>H23. 4.28</v>
          </cell>
          <cell r="W470" t="str">
            <v>H25. 3.31</v>
          </cell>
          <cell r="X470">
            <v>1080533</v>
          </cell>
          <cell r="Y470" t="str">
            <v>佐藤　隆</v>
          </cell>
          <cell r="Z470">
            <v>10950000</v>
          </cell>
          <cell r="AA470" t="str">
            <v>研）学術院（福浦）</v>
          </cell>
          <cell r="AB470" t="str">
            <v>医学部</v>
          </cell>
          <cell r="AC470" t="str">
            <v>助教</v>
          </cell>
          <cell r="AH470">
            <v>1</v>
          </cell>
          <cell r="AI470" t="str">
            <v>開始</v>
          </cell>
          <cell r="AK470" t="str">
            <v>若手研究(B)(基金)</v>
          </cell>
          <cell r="AL470" t="str">
            <v>H23. 4</v>
          </cell>
          <cell r="AM470" t="str">
            <v>H23. 9</v>
          </cell>
        </row>
        <row r="471">
          <cell r="A471">
            <v>1123791233</v>
          </cell>
          <cell r="B471" t="str">
            <v>(科基)血管リモデリング促進による未熟児動脈管開存症の新規治療法開発</v>
          </cell>
          <cell r="C471">
            <v>10952372</v>
          </cell>
          <cell r="D471" t="str">
            <v>研）市川　泰広（22-）</v>
          </cell>
          <cell r="E471" t="str">
            <v>H22. 4. 1</v>
          </cell>
          <cell r="G471" t="str">
            <v>H23年度</v>
          </cell>
          <cell r="H471" t="str">
            <v>(科基)血管リモデリング促進による未熟児動</v>
          </cell>
          <cell r="I471" t="str">
            <v>科研費(基金分)</v>
          </cell>
          <cell r="J471">
            <v>8160006</v>
          </cell>
          <cell r="K471" t="str">
            <v>大堀　陽子</v>
          </cell>
          <cell r="L471">
            <v>10320000</v>
          </cell>
          <cell r="M471" t="str">
            <v>研究推進課（22-）</v>
          </cell>
          <cell r="N471">
            <v>652000000</v>
          </cell>
          <cell r="O471" t="str">
            <v>（支出）学術研究助成基金助成金(科基)</v>
          </cell>
          <cell r="P471">
            <v>1</v>
          </cell>
          <cell r="Q471" t="str">
            <v>直接経費</v>
          </cell>
          <cell r="R471">
            <v>3</v>
          </cell>
          <cell r="S471" t="str">
            <v>科研費</v>
          </cell>
          <cell r="T471">
            <v>1</v>
          </cell>
          <cell r="U471" t="str">
            <v>繰越有</v>
          </cell>
          <cell r="V471" t="str">
            <v>H23. 4.28</v>
          </cell>
          <cell r="W471" t="str">
            <v>H25. 3.31</v>
          </cell>
          <cell r="X471">
            <v>1100505</v>
          </cell>
          <cell r="Y471" t="str">
            <v>市川　泰広</v>
          </cell>
          <cell r="Z471">
            <v>10950000</v>
          </cell>
          <cell r="AA471" t="str">
            <v>研）学術院（福浦）</v>
          </cell>
          <cell r="AB471" t="str">
            <v>医学部</v>
          </cell>
          <cell r="AC471" t="str">
            <v>助教</v>
          </cell>
          <cell r="AH471">
            <v>1</v>
          </cell>
          <cell r="AI471" t="str">
            <v>開始</v>
          </cell>
          <cell r="AK471" t="str">
            <v>若手研究(Ｂ)(基金)</v>
          </cell>
          <cell r="AL471" t="str">
            <v>H23. 4</v>
          </cell>
          <cell r="AM471" t="str">
            <v>H23. 9</v>
          </cell>
        </row>
        <row r="472">
          <cell r="A472">
            <v>1123791346</v>
          </cell>
          <cell r="B472" t="str">
            <v>(科基)前頭側頭葉変性症の多様性についての臨床病理学的研究</v>
          </cell>
          <cell r="C472">
            <v>10952370</v>
          </cell>
          <cell r="D472" t="str">
            <v>研）勝瀬　大海（22-）</v>
          </cell>
          <cell r="E472" t="str">
            <v>H22. 4. 1</v>
          </cell>
          <cell r="G472" t="str">
            <v>H23年度</v>
          </cell>
          <cell r="H472" t="str">
            <v>(科基)前頭側頭葉変性症の多様性についての</v>
          </cell>
          <cell r="I472" t="str">
            <v>科研費(基金分)</v>
          </cell>
          <cell r="J472">
            <v>8160006</v>
          </cell>
          <cell r="K472" t="str">
            <v>大堀　陽子</v>
          </cell>
          <cell r="L472">
            <v>10320000</v>
          </cell>
          <cell r="M472" t="str">
            <v>研究推進課（22-）</v>
          </cell>
          <cell r="N472">
            <v>652000000</v>
          </cell>
          <cell r="O472" t="str">
            <v>（支出）学術研究助成基金助成金(科基)</v>
          </cell>
          <cell r="P472">
            <v>1</v>
          </cell>
          <cell r="Q472" t="str">
            <v>直接経費</v>
          </cell>
          <cell r="R472">
            <v>3</v>
          </cell>
          <cell r="S472" t="str">
            <v>科研費</v>
          </cell>
          <cell r="T472">
            <v>1</v>
          </cell>
          <cell r="U472" t="str">
            <v>繰越有</v>
          </cell>
          <cell r="V472" t="str">
            <v>H23. 4.28</v>
          </cell>
          <cell r="W472" t="str">
            <v>H26. 3.31</v>
          </cell>
          <cell r="X472">
            <v>1070527</v>
          </cell>
          <cell r="Y472" t="str">
            <v>勝瀬　大海</v>
          </cell>
          <cell r="Z472">
            <v>10950000</v>
          </cell>
          <cell r="AA472" t="str">
            <v>研）学術院（福浦）</v>
          </cell>
          <cell r="AB472" t="str">
            <v>医学部</v>
          </cell>
          <cell r="AC472" t="str">
            <v>助教</v>
          </cell>
          <cell r="AH472">
            <v>1</v>
          </cell>
          <cell r="AI472" t="str">
            <v>開始</v>
          </cell>
          <cell r="AK472" t="str">
            <v>若手研究(B)(基金)</v>
          </cell>
          <cell r="AL472" t="str">
            <v>H23. 4</v>
          </cell>
          <cell r="AM472" t="str">
            <v>H23. 9</v>
          </cell>
        </row>
        <row r="473">
          <cell r="A473">
            <v>1123791490</v>
          </cell>
          <cell r="B473" t="str">
            <v>(科基)肝幹細胞における自己複製制御遺伝子群の探索と肝発癌への寄与の検討</v>
          </cell>
          <cell r="C473">
            <v>10952128</v>
          </cell>
          <cell r="D473" t="str">
            <v>研）上野　康晴（19-）</v>
          </cell>
          <cell r="E473" t="str">
            <v>H19. 4. 1</v>
          </cell>
          <cell r="G473" t="str">
            <v>H23年度</v>
          </cell>
          <cell r="H473" t="str">
            <v>(科基)肝幹細胞における自己複製制御遺伝子</v>
          </cell>
          <cell r="I473" t="str">
            <v>科研費(基金分)</v>
          </cell>
          <cell r="J473">
            <v>8160006</v>
          </cell>
          <cell r="K473" t="str">
            <v>大堀　陽子</v>
          </cell>
          <cell r="L473">
            <v>10320000</v>
          </cell>
          <cell r="M473" t="str">
            <v>研究推進課（22-）</v>
          </cell>
          <cell r="N473">
            <v>652000000</v>
          </cell>
          <cell r="O473" t="str">
            <v>（支出）学術研究助成基金助成金(科基)</v>
          </cell>
          <cell r="P473">
            <v>1</v>
          </cell>
          <cell r="Q473" t="str">
            <v>直接経費</v>
          </cell>
          <cell r="R473">
            <v>3</v>
          </cell>
          <cell r="S473" t="str">
            <v>科研費</v>
          </cell>
          <cell r="T473">
            <v>1</v>
          </cell>
          <cell r="U473" t="str">
            <v>繰越有</v>
          </cell>
          <cell r="V473" t="str">
            <v>H23. 4.28</v>
          </cell>
          <cell r="W473" t="str">
            <v>H25. 3.31</v>
          </cell>
          <cell r="X473">
            <v>1070509</v>
          </cell>
          <cell r="Y473" t="str">
            <v>上野　康晴</v>
          </cell>
          <cell r="Z473">
            <v>10950000</v>
          </cell>
          <cell r="AA473" t="str">
            <v>研）学術院（福浦）</v>
          </cell>
          <cell r="AB473" t="str">
            <v>医学部</v>
          </cell>
          <cell r="AC473" t="str">
            <v>助教</v>
          </cell>
          <cell r="AH473">
            <v>1</v>
          </cell>
          <cell r="AI473" t="str">
            <v>開始</v>
          </cell>
          <cell r="AK473" t="str">
            <v>若手研究(B)(基金)</v>
          </cell>
          <cell r="AL473" t="str">
            <v>H23. 4</v>
          </cell>
          <cell r="AM473" t="str">
            <v>H23. 9</v>
          </cell>
        </row>
        <row r="474">
          <cell r="A474">
            <v>1123791612</v>
          </cell>
          <cell r="B474" t="str">
            <v>(科基)内在性神経幹細胞の虚血後急性期応答解析</v>
          </cell>
          <cell r="C474">
            <v>10952313</v>
          </cell>
          <cell r="D474" t="str">
            <v>研）立石　健祐（20-）</v>
          </cell>
          <cell r="E474" t="str">
            <v>H20. 4. 1</v>
          </cell>
          <cell r="G474" t="str">
            <v>H23年度</v>
          </cell>
          <cell r="H474" t="str">
            <v>(科基)内在性神経幹細胞の虚血後急性期応答</v>
          </cell>
          <cell r="I474" t="str">
            <v>科研費(基金分)</v>
          </cell>
          <cell r="J474">
            <v>8160006</v>
          </cell>
          <cell r="K474" t="str">
            <v>大堀　陽子</v>
          </cell>
          <cell r="L474">
            <v>10320000</v>
          </cell>
          <cell r="M474" t="str">
            <v>研究推進課（22-）</v>
          </cell>
          <cell r="N474">
            <v>652000000</v>
          </cell>
          <cell r="O474" t="str">
            <v>（支出）学術研究助成基金助成金(科基)</v>
          </cell>
          <cell r="P474">
            <v>1</v>
          </cell>
          <cell r="Q474" t="str">
            <v>直接経費</v>
          </cell>
          <cell r="R474">
            <v>3</v>
          </cell>
          <cell r="S474" t="str">
            <v>科研費</v>
          </cell>
          <cell r="T474">
            <v>1</v>
          </cell>
          <cell r="U474" t="str">
            <v>繰越有</v>
          </cell>
          <cell r="V474" t="str">
            <v>H23. 4.28</v>
          </cell>
          <cell r="W474" t="str">
            <v>H25. 3.31</v>
          </cell>
          <cell r="X474">
            <v>1080521</v>
          </cell>
          <cell r="Y474" t="str">
            <v>立石　健祐</v>
          </cell>
          <cell r="Z474">
            <v>10950000</v>
          </cell>
          <cell r="AA474" t="str">
            <v>研）学術院（福浦）</v>
          </cell>
          <cell r="AB474" t="str">
            <v>医学部</v>
          </cell>
          <cell r="AC474" t="str">
            <v>助教</v>
          </cell>
          <cell r="AH474">
            <v>1</v>
          </cell>
          <cell r="AI474" t="str">
            <v>開始</v>
          </cell>
          <cell r="AK474" t="str">
            <v>若手研究(B) (基金)</v>
          </cell>
          <cell r="AL474" t="str">
            <v>H23. 4</v>
          </cell>
          <cell r="AM474" t="str">
            <v>H23. 9</v>
          </cell>
        </row>
        <row r="475">
          <cell r="A475">
            <v>1123791652</v>
          </cell>
          <cell r="B475" t="str">
            <v>(科基)PTHによる骨折治癒促進効果と末梢血由来骨前駆細胞関与のメカニズムに関する研究</v>
          </cell>
          <cell r="C475">
            <v>10952317</v>
          </cell>
          <cell r="D475" t="str">
            <v>研）熊谷　研（20-）</v>
          </cell>
          <cell r="E475" t="str">
            <v>H20. 4. 1</v>
          </cell>
          <cell r="G475" t="str">
            <v>H23年度</v>
          </cell>
          <cell r="H475" t="str">
            <v>(科基)PTHによる骨折治癒促進効果と末梢血</v>
          </cell>
          <cell r="I475" t="str">
            <v>科研費(基金分)</v>
          </cell>
          <cell r="J475">
            <v>8160006</v>
          </cell>
          <cell r="K475" t="str">
            <v>大堀　陽子</v>
          </cell>
          <cell r="L475">
            <v>10320000</v>
          </cell>
          <cell r="M475" t="str">
            <v>研究推進課（22-）</v>
          </cell>
          <cell r="N475">
            <v>652000000</v>
          </cell>
          <cell r="O475" t="str">
            <v>（支出）学術研究助成基金助成金(科基)</v>
          </cell>
          <cell r="P475">
            <v>1</v>
          </cell>
          <cell r="Q475" t="str">
            <v>直接経費</v>
          </cell>
          <cell r="R475">
            <v>3</v>
          </cell>
          <cell r="S475" t="str">
            <v>科研費</v>
          </cell>
          <cell r="T475">
            <v>1</v>
          </cell>
          <cell r="U475" t="str">
            <v>繰越有</v>
          </cell>
          <cell r="V475" t="str">
            <v>H23. 4.28</v>
          </cell>
          <cell r="W475" t="str">
            <v>H25. 3.31</v>
          </cell>
          <cell r="X475">
            <v>1080525</v>
          </cell>
          <cell r="Y475" t="str">
            <v>熊谷　研</v>
          </cell>
          <cell r="Z475">
            <v>10950000</v>
          </cell>
          <cell r="AA475" t="str">
            <v>研）学術院（福浦）</v>
          </cell>
          <cell r="AB475" t="str">
            <v>医学部</v>
          </cell>
          <cell r="AC475" t="str">
            <v>助教</v>
          </cell>
          <cell r="AH475">
            <v>1</v>
          </cell>
          <cell r="AI475" t="str">
            <v>開始</v>
          </cell>
          <cell r="AK475" t="str">
            <v>若手研究(B)(基金)</v>
          </cell>
          <cell r="AL475" t="str">
            <v>H23. 4</v>
          </cell>
          <cell r="AM475" t="str">
            <v>H23. 9</v>
          </cell>
        </row>
        <row r="476">
          <cell r="A476">
            <v>1123791997</v>
          </cell>
          <cell r="B476" t="str">
            <v>(科基)ベーチェット病の原因解明</v>
          </cell>
          <cell r="C476">
            <v>11351080</v>
          </cell>
          <cell r="D476" t="str">
            <v>客）河越　龍方（22-）</v>
          </cell>
          <cell r="E476" t="str">
            <v>H22. 4. 1</v>
          </cell>
          <cell r="G476" t="str">
            <v>H23年度</v>
          </cell>
          <cell r="H476" t="str">
            <v>(科基)ベーチェット病の原因解明</v>
          </cell>
          <cell r="I476" t="str">
            <v>科研費(基金分)</v>
          </cell>
          <cell r="J476">
            <v>8160006</v>
          </cell>
          <cell r="K476" t="str">
            <v>大堀　陽子</v>
          </cell>
          <cell r="L476">
            <v>10320000</v>
          </cell>
          <cell r="M476" t="str">
            <v>研究推進課（22-）</v>
          </cell>
          <cell r="N476">
            <v>652000000</v>
          </cell>
          <cell r="O476" t="str">
            <v>（支出）学術研究助成基金助成金(科基)</v>
          </cell>
          <cell r="P476">
            <v>1</v>
          </cell>
          <cell r="Q476" t="str">
            <v>直接経費</v>
          </cell>
          <cell r="R476">
            <v>3</v>
          </cell>
          <cell r="S476" t="str">
            <v>科研費</v>
          </cell>
          <cell r="T476">
            <v>1</v>
          </cell>
          <cell r="U476" t="str">
            <v>繰越有</v>
          </cell>
          <cell r="V476" t="str">
            <v>H23. 4.28</v>
          </cell>
          <cell r="W476" t="str">
            <v>H25. 3.31</v>
          </cell>
          <cell r="X476">
            <v>7160428</v>
          </cell>
          <cell r="Y476" t="str">
            <v>河越　龍方</v>
          </cell>
          <cell r="Z476">
            <v>11350000</v>
          </cell>
          <cell r="AA476" t="str">
            <v>客)客員教員等(福浦)(19-)</v>
          </cell>
          <cell r="AB476" t="str">
            <v>医学部</v>
          </cell>
          <cell r="AC476" t="str">
            <v>特任助教</v>
          </cell>
          <cell r="AH476">
            <v>1</v>
          </cell>
          <cell r="AI476" t="str">
            <v>開始</v>
          </cell>
          <cell r="AK476" t="str">
            <v>若手研究(B)(基金)</v>
          </cell>
          <cell r="AL476" t="str">
            <v>H23. 4</v>
          </cell>
          <cell r="AM476" t="str">
            <v>H23. 9</v>
          </cell>
        </row>
        <row r="477">
          <cell r="A477">
            <v>1123792049</v>
          </cell>
          <cell r="B477" t="str">
            <v>(科基)口唇口蓋裂初回口唇形成時の自己臍帯血由来間葉系幹細胞移植による顎裂閉鎖の研究</v>
          </cell>
          <cell r="C477">
            <v>11001271</v>
          </cell>
          <cell r="D477" t="str">
            <v>病附）安村　和則（23-）</v>
          </cell>
          <cell r="E477" t="str">
            <v>H23. 4. 1</v>
          </cell>
          <cell r="G477" t="str">
            <v>H23年度</v>
          </cell>
          <cell r="H477" t="str">
            <v>(科基)口唇口蓋裂初回口唇形成時の自己臍帯</v>
          </cell>
          <cell r="I477" t="str">
            <v>科研費(基金分)</v>
          </cell>
          <cell r="J477">
            <v>8160006</v>
          </cell>
          <cell r="K477" t="str">
            <v>大堀　陽子</v>
          </cell>
          <cell r="L477">
            <v>10320000</v>
          </cell>
          <cell r="M477" t="str">
            <v>研究推進課（22-）</v>
          </cell>
          <cell r="N477">
            <v>652000000</v>
          </cell>
          <cell r="O477" t="str">
            <v>（支出）学術研究助成基金助成金(科基)</v>
          </cell>
          <cell r="P477">
            <v>1</v>
          </cell>
          <cell r="Q477" t="str">
            <v>直接経費</v>
          </cell>
          <cell r="R477">
            <v>3</v>
          </cell>
          <cell r="S477" t="str">
            <v>科研費</v>
          </cell>
          <cell r="T477">
            <v>1</v>
          </cell>
          <cell r="U477" t="str">
            <v>繰越有</v>
          </cell>
          <cell r="V477" t="str">
            <v>H23. 4.28</v>
          </cell>
          <cell r="W477" t="str">
            <v>H25. 3.31</v>
          </cell>
          <cell r="X477">
            <v>1050558</v>
          </cell>
          <cell r="Y477" t="str">
            <v>安村　和則</v>
          </cell>
          <cell r="Z477">
            <v>11000000</v>
          </cell>
          <cell r="AA477" t="str">
            <v>病）学術院（病院）</v>
          </cell>
          <cell r="AB477" t="str">
            <v>附属病院</v>
          </cell>
          <cell r="AC477" t="str">
            <v>助教</v>
          </cell>
          <cell r="AH477">
            <v>1</v>
          </cell>
          <cell r="AI477" t="str">
            <v>開始</v>
          </cell>
          <cell r="AK477" t="str">
            <v>若手研究(B)(基金)</v>
          </cell>
          <cell r="AL477" t="str">
            <v>H23. 4</v>
          </cell>
          <cell r="AM477" t="str">
            <v>H23. 9</v>
          </cell>
        </row>
        <row r="478">
          <cell r="A478">
            <v>1123792366</v>
          </cell>
          <cell r="B478" t="str">
            <v>(科基)骨組織誘導能を賦与したチタンファイバー綿製顎骨再建材料の開発</v>
          </cell>
          <cell r="C478">
            <v>10952255</v>
          </cell>
          <cell r="D478" t="str">
            <v>研）廣田　誠(19-)</v>
          </cell>
          <cell r="E478" t="str">
            <v>H19. 4. 1</v>
          </cell>
          <cell r="G478" t="str">
            <v>H23年度</v>
          </cell>
          <cell r="H478" t="str">
            <v>(科基)骨組織誘導能を賦与したチタンファイ</v>
          </cell>
          <cell r="I478" t="str">
            <v>科研費(基金分)</v>
          </cell>
          <cell r="J478">
            <v>8160006</v>
          </cell>
          <cell r="K478" t="str">
            <v>大堀　陽子</v>
          </cell>
          <cell r="L478">
            <v>10320000</v>
          </cell>
          <cell r="M478" t="str">
            <v>研究推進課（22-）</v>
          </cell>
          <cell r="N478">
            <v>652000000</v>
          </cell>
          <cell r="O478" t="str">
            <v>（支出）学術研究助成基金助成金(科基)</v>
          </cell>
          <cell r="P478">
            <v>1</v>
          </cell>
          <cell r="Q478" t="str">
            <v>直接経費</v>
          </cell>
          <cell r="R478">
            <v>3</v>
          </cell>
          <cell r="S478" t="str">
            <v>科研費</v>
          </cell>
          <cell r="T478">
            <v>1</v>
          </cell>
          <cell r="U478" t="str">
            <v>繰越有</v>
          </cell>
          <cell r="V478" t="str">
            <v>H23. 4.28</v>
          </cell>
          <cell r="W478" t="str">
            <v>H25. 3.31</v>
          </cell>
          <cell r="X478">
            <v>1020078</v>
          </cell>
          <cell r="Y478" t="str">
            <v>広田　誠</v>
          </cell>
          <cell r="Z478">
            <v>10950000</v>
          </cell>
          <cell r="AA478" t="str">
            <v>研）学術院（福浦）</v>
          </cell>
          <cell r="AB478" t="str">
            <v>医学部</v>
          </cell>
          <cell r="AC478" t="str">
            <v>准教授</v>
          </cell>
          <cell r="AH478">
            <v>1</v>
          </cell>
          <cell r="AI478" t="str">
            <v>開始</v>
          </cell>
          <cell r="AK478" t="str">
            <v>若手研究(B)(基金)</v>
          </cell>
          <cell r="AL478" t="str">
            <v>H23. 4</v>
          </cell>
          <cell r="AM478" t="str">
            <v>H23. 9</v>
          </cell>
        </row>
        <row r="479">
          <cell r="A479">
            <v>1123659954</v>
          </cell>
          <cell r="B479" t="str">
            <v>(科基)化学放射線療法前後の頸部リンパ流路の同定とICGを用いた潜在転移リンパ節の探索</v>
          </cell>
          <cell r="C479">
            <v>10952359</v>
          </cell>
          <cell r="D479" t="str">
            <v>研）光藤　健司（21-）</v>
          </cell>
          <cell r="E479" t="str">
            <v>H21. 4. 1</v>
          </cell>
          <cell r="G479" t="str">
            <v>H23年度</v>
          </cell>
          <cell r="H479" t="str">
            <v>(科基)化学放射線療法前後の頸部リンパ流路</v>
          </cell>
          <cell r="I479" t="str">
            <v>科研費(基金分)</v>
          </cell>
          <cell r="J479">
            <v>8160006</v>
          </cell>
          <cell r="K479" t="str">
            <v>大堀　陽子</v>
          </cell>
          <cell r="L479">
            <v>10320000</v>
          </cell>
          <cell r="M479" t="str">
            <v>研究推進課（22-）</v>
          </cell>
          <cell r="N479">
            <v>652000000</v>
          </cell>
          <cell r="O479" t="str">
            <v>（支出）学術研究助成基金助成金(科基)</v>
          </cell>
          <cell r="P479">
            <v>1</v>
          </cell>
          <cell r="Q479" t="str">
            <v>直接経費</v>
          </cell>
          <cell r="R479">
            <v>3</v>
          </cell>
          <cell r="S479" t="str">
            <v>科研費</v>
          </cell>
          <cell r="T479">
            <v>1</v>
          </cell>
          <cell r="U479" t="str">
            <v>繰越有</v>
          </cell>
          <cell r="V479" t="str">
            <v>H23. 4.28</v>
          </cell>
          <cell r="W479" t="str">
            <v>H25. 3.31</v>
          </cell>
          <cell r="X479">
            <v>1060507</v>
          </cell>
          <cell r="Y479" t="str">
            <v>藤内　祝</v>
          </cell>
          <cell r="Z479">
            <v>10950000</v>
          </cell>
          <cell r="AA479" t="str">
            <v>研）学術院（福浦）</v>
          </cell>
          <cell r="AB479" t="str">
            <v>医学部</v>
          </cell>
          <cell r="AC479" t="str">
            <v>教授</v>
          </cell>
          <cell r="AH479">
            <v>1</v>
          </cell>
          <cell r="AI479" t="str">
            <v>開始</v>
          </cell>
          <cell r="AK479" t="str">
            <v>挑戦的萌芽研究(基金)</v>
          </cell>
          <cell r="AL479" t="str">
            <v>H23. 4</v>
          </cell>
          <cell r="AM479" t="str">
            <v>H23. 9</v>
          </cell>
        </row>
        <row r="480">
          <cell r="A480">
            <v>1123530470</v>
          </cell>
          <cell r="B480" t="str">
            <v>(科基)組織管理システムが看護師のワークエンゲージメントおよび患者満足に与える影響の研究</v>
          </cell>
          <cell r="C480">
            <v>10953050</v>
          </cell>
          <cell r="D480" t="str">
            <v>研）勝山　貴美子（23-）</v>
          </cell>
          <cell r="E480" t="str">
            <v>H23. 4. 1</v>
          </cell>
          <cell r="G480" t="str">
            <v>H23年度</v>
          </cell>
          <cell r="H480" t="str">
            <v>(科基)組織管理システムが看護師のワークエ</v>
          </cell>
          <cell r="I480" t="str">
            <v>科研費(基金分)</v>
          </cell>
          <cell r="J480">
            <v>8160006</v>
          </cell>
          <cell r="K480" t="str">
            <v>大堀　陽子</v>
          </cell>
          <cell r="L480">
            <v>10320000</v>
          </cell>
          <cell r="M480" t="str">
            <v>研究推進課（22-）</v>
          </cell>
          <cell r="N480">
            <v>652000000</v>
          </cell>
          <cell r="O480" t="str">
            <v>（支出）学術研究助成基金助成金(科基)</v>
          </cell>
          <cell r="P480">
            <v>1</v>
          </cell>
          <cell r="Q480" t="str">
            <v>直接経費</v>
          </cell>
          <cell r="R480">
            <v>3</v>
          </cell>
          <cell r="S480" t="str">
            <v>科研費</v>
          </cell>
          <cell r="T480">
            <v>1</v>
          </cell>
          <cell r="U480" t="str">
            <v>繰越有</v>
          </cell>
          <cell r="V480" t="str">
            <v>H23. 4.28</v>
          </cell>
          <cell r="W480" t="str">
            <v>H28. 3.31</v>
          </cell>
          <cell r="X480">
            <v>1110509</v>
          </cell>
          <cell r="Y480" t="str">
            <v>勝山　貴美子</v>
          </cell>
          <cell r="Z480">
            <v>10950000</v>
          </cell>
          <cell r="AA480" t="str">
            <v>研）学術院（福浦）</v>
          </cell>
          <cell r="AB480" t="str">
            <v>医学部</v>
          </cell>
          <cell r="AC480" t="str">
            <v>教授</v>
          </cell>
          <cell r="AH480">
            <v>1</v>
          </cell>
          <cell r="AI480" t="str">
            <v>開始</v>
          </cell>
          <cell r="AK480" t="str">
            <v>基盤研究(C)(基金）　分担者(和歌山大学）</v>
          </cell>
          <cell r="AL480" t="str">
            <v>H23. 4</v>
          </cell>
          <cell r="AM480" t="str">
            <v>H23. 9</v>
          </cell>
        </row>
        <row r="481">
          <cell r="A481">
            <v>1123659954</v>
          </cell>
          <cell r="B481" t="str">
            <v>(科基)化学放射線療法前後の頸部リンパ流路の同定とICGを用いた潜在転移リンパ節の探索</v>
          </cell>
          <cell r="C481">
            <v>10952219</v>
          </cell>
          <cell r="D481" t="str">
            <v>研）藤内　祝(19-)</v>
          </cell>
          <cell r="E481" t="str">
            <v>H19. 4. 1</v>
          </cell>
          <cell r="G481" t="str">
            <v>H23年度</v>
          </cell>
          <cell r="H481" t="str">
            <v>(科基)化学放射線療法前後の頸部リンパ流路</v>
          </cell>
          <cell r="I481" t="str">
            <v>科研費(基金分)</v>
          </cell>
          <cell r="J481">
            <v>8160006</v>
          </cell>
          <cell r="K481" t="str">
            <v>大堀　陽子</v>
          </cell>
          <cell r="L481">
            <v>10320000</v>
          </cell>
          <cell r="M481" t="str">
            <v>研究推進課（22-）</v>
          </cell>
          <cell r="N481">
            <v>652000000</v>
          </cell>
          <cell r="O481" t="str">
            <v>（支出）学術研究助成基金助成金(科基)</v>
          </cell>
          <cell r="P481">
            <v>1</v>
          </cell>
          <cell r="Q481" t="str">
            <v>直接経費</v>
          </cell>
          <cell r="R481">
            <v>3</v>
          </cell>
          <cell r="S481" t="str">
            <v>科研費</v>
          </cell>
          <cell r="T481">
            <v>1</v>
          </cell>
          <cell r="U481" t="str">
            <v>繰越有</v>
          </cell>
          <cell r="V481" t="str">
            <v>H23. 4.28</v>
          </cell>
          <cell r="W481" t="str">
            <v>H25. 3.31</v>
          </cell>
          <cell r="X481">
            <v>1060507</v>
          </cell>
          <cell r="Y481" t="str">
            <v>藤内　祝</v>
          </cell>
          <cell r="Z481">
            <v>10950000</v>
          </cell>
          <cell r="AA481" t="str">
            <v>研）学術院（福浦）</v>
          </cell>
          <cell r="AB481" t="str">
            <v>医学部</v>
          </cell>
          <cell r="AC481" t="str">
            <v>教授</v>
          </cell>
          <cell r="AH481">
            <v>1</v>
          </cell>
          <cell r="AI481" t="str">
            <v>開始</v>
          </cell>
          <cell r="AK481" t="str">
            <v>挑戦的萌芽研究(基金)</v>
          </cell>
          <cell r="AL481" t="str">
            <v>H23. 4</v>
          </cell>
          <cell r="AM481" t="str">
            <v>H23. 9</v>
          </cell>
        </row>
        <row r="482">
          <cell r="A482">
            <v>1122790661</v>
          </cell>
          <cell r="B482" t="str">
            <v>(科研)肝脂質分泌機能障害に焦点を当てた非アルコール性脂肪肝炎診断、治療法の開発</v>
          </cell>
          <cell r="C482">
            <v>11001172</v>
          </cell>
          <cell r="D482" t="str">
            <v>病附）藤田　浩司（20-）</v>
          </cell>
          <cell r="E482" t="str">
            <v>H20. 4. 1</v>
          </cell>
          <cell r="G482" t="str">
            <v>H23年度</v>
          </cell>
          <cell r="H482" t="str">
            <v>(科研)肝脂質分泌機能障害に焦点を当てた非</v>
          </cell>
          <cell r="I482" t="str">
            <v>科学研究費補助金</v>
          </cell>
          <cell r="J482">
            <v>8160006</v>
          </cell>
          <cell r="K482" t="str">
            <v>大堀　陽子</v>
          </cell>
          <cell r="L482">
            <v>10320000</v>
          </cell>
          <cell r="M482" t="str">
            <v>研究推進課（22-）</v>
          </cell>
          <cell r="N482">
            <v>650000000</v>
          </cell>
          <cell r="O482" t="str">
            <v>（支出）科学研究費補助金</v>
          </cell>
          <cell r="P482">
            <v>1</v>
          </cell>
          <cell r="Q482" t="str">
            <v>直接経費</v>
          </cell>
          <cell r="R482">
            <v>3</v>
          </cell>
          <cell r="S482" t="str">
            <v>科研費</v>
          </cell>
          <cell r="T482">
            <v>1</v>
          </cell>
          <cell r="U482" t="str">
            <v>繰越有</v>
          </cell>
          <cell r="V482" t="str">
            <v>H23. 4. 1</v>
          </cell>
          <cell r="W482" t="str">
            <v>H24. 3.31</v>
          </cell>
          <cell r="X482">
            <v>1080535</v>
          </cell>
          <cell r="Y482" t="str">
            <v>藤田　浩司</v>
          </cell>
          <cell r="Z482">
            <v>11000000</v>
          </cell>
          <cell r="AA482" t="str">
            <v>病）学術院（病院）</v>
          </cell>
          <cell r="AB482" t="str">
            <v>附属病院</v>
          </cell>
          <cell r="AC482" t="str">
            <v>助教</v>
          </cell>
          <cell r="AH482">
            <v>1</v>
          </cell>
          <cell r="AI482" t="str">
            <v>開始</v>
          </cell>
          <cell r="AK482" t="str">
            <v>若手研究(B)</v>
          </cell>
          <cell r="AL482" t="str">
            <v>H23. 4</v>
          </cell>
          <cell r="AM482" t="str">
            <v>H23. 9</v>
          </cell>
        </row>
        <row r="483">
          <cell r="A483">
            <v>1122330158</v>
          </cell>
          <cell r="B483" t="str">
            <v>(科研)外国人への就学義務の適用及び子どもの地位の安定化に関わる社会的条件の研究</v>
          </cell>
          <cell r="C483">
            <v>10901006</v>
          </cell>
          <cell r="D483" t="str">
            <v>研）坪谷　美欧子</v>
          </cell>
          <cell r="E483" t="str">
            <v>H16. 4. 1</v>
          </cell>
          <cell r="G483" t="str">
            <v>H23年度</v>
          </cell>
          <cell r="H483" t="str">
            <v>(科研)外国人への就学義務の適用及び子ども</v>
          </cell>
          <cell r="I483" t="str">
            <v>科学研究費補助金</v>
          </cell>
          <cell r="J483">
            <v>8160006</v>
          </cell>
          <cell r="K483" t="str">
            <v>大堀　陽子</v>
          </cell>
          <cell r="L483">
            <v>10320000</v>
          </cell>
          <cell r="M483" t="str">
            <v>研究推進課（22-）</v>
          </cell>
          <cell r="N483">
            <v>650000000</v>
          </cell>
          <cell r="O483" t="str">
            <v>（支出）科学研究費補助金</v>
          </cell>
          <cell r="P483">
            <v>1</v>
          </cell>
          <cell r="Q483" t="str">
            <v>直接経費</v>
          </cell>
          <cell r="R483">
            <v>3</v>
          </cell>
          <cell r="S483" t="str">
            <v>科研費</v>
          </cell>
          <cell r="T483">
            <v>1</v>
          </cell>
          <cell r="U483" t="str">
            <v>繰越有</v>
          </cell>
          <cell r="V483" t="str">
            <v>H23. 4. 1</v>
          </cell>
          <cell r="W483" t="str">
            <v>H24. 3.31</v>
          </cell>
          <cell r="X483">
            <v>1030087</v>
          </cell>
          <cell r="Y483" t="str">
            <v>坪谷　美欧子</v>
          </cell>
          <cell r="Z483">
            <v>10900000</v>
          </cell>
          <cell r="AA483" t="str">
            <v>研）学術院</v>
          </cell>
          <cell r="AB483" t="str">
            <v>国際総合科学部(八景）</v>
          </cell>
          <cell r="AC483" t="str">
            <v>准教授</v>
          </cell>
          <cell r="AH483">
            <v>1</v>
          </cell>
          <cell r="AI483" t="str">
            <v>開始</v>
          </cell>
          <cell r="AK483" t="str">
            <v>基盤研究(B)　分担者(法政大学）)</v>
          </cell>
          <cell r="AL483" t="str">
            <v>H23. 4</v>
          </cell>
          <cell r="AM483" t="str">
            <v>H23. 9</v>
          </cell>
        </row>
        <row r="484">
          <cell r="A484">
            <v>1122591247</v>
          </cell>
          <cell r="B484" t="str">
            <v>(科研)そう庠性疾患の治療におけるセマフォリン３Ａ発現の変化と新規治療薬の開発</v>
          </cell>
          <cell r="C484">
            <v>10952424</v>
          </cell>
          <cell r="D484" t="str">
            <v>研）相原　道子（23-）</v>
          </cell>
          <cell r="E484" t="str">
            <v>H23. 4. 1</v>
          </cell>
          <cell r="G484" t="str">
            <v>H23年度</v>
          </cell>
          <cell r="H484" t="str">
            <v>(科研)そう庠性疾患の治療におけるセマフォ</v>
          </cell>
          <cell r="I484" t="str">
            <v>科学研究費補助金</v>
          </cell>
          <cell r="J484">
            <v>8160006</v>
          </cell>
          <cell r="K484" t="str">
            <v>大堀　陽子</v>
          </cell>
          <cell r="L484">
            <v>10320000</v>
          </cell>
          <cell r="M484" t="str">
            <v>研究推進課（22-）</v>
          </cell>
          <cell r="N484">
            <v>650000000</v>
          </cell>
          <cell r="O484" t="str">
            <v>（支出）科学研究費補助金</v>
          </cell>
          <cell r="P484">
            <v>1</v>
          </cell>
          <cell r="Q484" t="str">
            <v>直接経費</v>
          </cell>
          <cell r="R484">
            <v>3</v>
          </cell>
          <cell r="S484" t="str">
            <v>科研費</v>
          </cell>
          <cell r="T484">
            <v>1</v>
          </cell>
          <cell r="U484" t="str">
            <v>繰越有</v>
          </cell>
          <cell r="V484" t="str">
            <v>H23. 4. 1</v>
          </cell>
          <cell r="W484" t="str">
            <v>H24. 3.31</v>
          </cell>
          <cell r="X484">
            <v>960922</v>
          </cell>
          <cell r="Y484" t="str">
            <v>相原　道子</v>
          </cell>
          <cell r="Z484">
            <v>10950000</v>
          </cell>
          <cell r="AA484" t="str">
            <v>研）学術院（福浦）</v>
          </cell>
          <cell r="AB484" t="str">
            <v>医学部</v>
          </cell>
          <cell r="AC484" t="str">
            <v>教授</v>
          </cell>
          <cell r="AH484">
            <v>1</v>
          </cell>
          <cell r="AI484" t="str">
            <v>開始</v>
          </cell>
          <cell r="AK484" t="str">
            <v>基盤研究(C)</v>
          </cell>
          <cell r="AL484" t="str">
            <v>H23. 4</v>
          </cell>
          <cell r="AM484" t="str">
            <v>H23. 9</v>
          </cell>
        </row>
        <row r="485">
          <cell r="A485">
            <v>1121591417</v>
          </cell>
          <cell r="B485" t="str">
            <v>（科研）未熟児慢性肺疾患への新しい治療としての抗サイトカイン治療導入のための研究</v>
          </cell>
          <cell r="C485">
            <v>10952289</v>
          </cell>
          <cell r="D485" t="str">
            <v>研）横田　俊平(19-)</v>
          </cell>
          <cell r="E485" t="str">
            <v>H19. 4. 1</v>
          </cell>
          <cell r="G485" t="str">
            <v>H23年度</v>
          </cell>
          <cell r="H485" t="str">
            <v>（科研）未熟児慢性肺疾患への新しい治療と</v>
          </cell>
          <cell r="I485" t="str">
            <v>科学研究費補助金</v>
          </cell>
          <cell r="J485">
            <v>8160006</v>
          </cell>
          <cell r="K485" t="str">
            <v>大堀　陽子</v>
          </cell>
          <cell r="L485">
            <v>10320000</v>
          </cell>
          <cell r="M485" t="str">
            <v>研究推進課（22-）</v>
          </cell>
          <cell r="N485">
            <v>650000000</v>
          </cell>
          <cell r="O485" t="str">
            <v>（支出）科学研究費補助金</v>
          </cell>
          <cell r="P485">
            <v>1</v>
          </cell>
          <cell r="Q485" t="str">
            <v>直接経費</v>
          </cell>
          <cell r="R485">
            <v>3</v>
          </cell>
          <cell r="S485" t="str">
            <v>科研費</v>
          </cell>
          <cell r="T485">
            <v>1</v>
          </cell>
          <cell r="U485" t="str">
            <v>繰越有</v>
          </cell>
          <cell r="V485" t="str">
            <v>H23. 4. 1</v>
          </cell>
          <cell r="W485" t="str">
            <v>H24. 3.31</v>
          </cell>
          <cell r="X485">
            <v>951113</v>
          </cell>
          <cell r="Y485" t="str">
            <v>西巻　滋</v>
          </cell>
          <cell r="Z485">
            <v>11000000</v>
          </cell>
          <cell r="AA485" t="str">
            <v>病）学術院（病院）</v>
          </cell>
          <cell r="AB485" t="str">
            <v>附属病院</v>
          </cell>
          <cell r="AC485" t="str">
            <v>教授</v>
          </cell>
          <cell r="AH485">
            <v>1</v>
          </cell>
          <cell r="AI485" t="str">
            <v>開始</v>
          </cell>
          <cell r="AK485" t="str">
            <v>基盤研究(C)</v>
          </cell>
          <cell r="AL485" t="str">
            <v>H23. 4</v>
          </cell>
          <cell r="AM485" t="str">
            <v>H23. 9</v>
          </cell>
        </row>
        <row r="486">
          <cell r="A486">
            <v>1121113001</v>
          </cell>
          <cell r="B486" t="str">
            <v>（科研）天然変性タンパク質の分子認識機構と機能発現</v>
          </cell>
          <cell r="C486">
            <v>10901154</v>
          </cell>
          <cell r="D486" t="str">
            <v>研）西村　善文</v>
          </cell>
          <cell r="E486" t="str">
            <v>H16. 4. 1</v>
          </cell>
          <cell r="G486" t="str">
            <v>H23年度</v>
          </cell>
          <cell r="H486" t="str">
            <v>（科研）天然変性タンパク質の分子認識機構</v>
          </cell>
          <cell r="I486" t="str">
            <v>科学研究費補助金</v>
          </cell>
          <cell r="J486">
            <v>8160006</v>
          </cell>
          <cell r="K486" t="str">
            <v>大堀　陽子</v>
          </cell>
          <cell r="L486">
            <v>10320000</v>
          </cell>
          <cell r="M486" t="str">
            <v>研究推進課（22-）</v>
          </cell>
          <cell r="N486">
            <v>650000000</v>
          </cell>
          <cell r="O486" t="str">
            <v>（支出）科学研究費補助金</v>
          </cell>
          <cell r="P486">
            <v>1</v>
          </cell>
          <cell r="Q486" t="str">
            <v>直接経費</v>
          </cell>
          <cell r="R486">
            <v>3</v>
          </cell>
          <cell r="S486" t="str">
            <v>科研費</v>
          </cell>
          <cell r="T486">
            <v>1</v>
          </cell>
          <cell r="U486" t="str">
            <v>繰越有</v>
          </cell>
          <cell r="V486" t="str">
            <v>H23. 4. 1</v>
          </cell>
          <cell r="W486" t="str">
            <v>H24. 3.31</v>
          </cell>
          <cell r="X486">
            <v>960094</v>
          </cell>
          <cell r="Y486" t="str">
            <v>佐藤　衛</v>
          </cell>
          <cell r="Z486">
            <v>10900000</v>
          </cell>
          <cell r="AA486" t="str">
            <v>研）学術院</v>
          </cell>
          <cell r="AB486" t="str">
            <v>生命ナノシステム科学研究科</v>
          </cell>
          <cell r="AC486" t="str">
            <v>教授</v>
          </cell>
          <cell r="AH486">
            <v>1</v>
          </cell>
          <cell r="AI486" t="str">
            <v>開始</v>
          </cell>
          <cell r="AK486" t="str">
            <v>新学術領域研究(総括）</v>
          </cell>
          <cell r="AL486" t="str">
            <v>H23. 4</v>
          </cell>
          <cell r="AM486" t="str">
            <v>H23. 9</v>
          </cell>
        </row>
        <row r="487">
          <cell r="A487">
            <v>1022504900</v>
          </cell>
          <cell r="B487" t="str">
            <v>(科研)李商隠詩文論</v>
          </cell>
          <cell r="C487">
            <v>10901068</v>
          </cell>
          <cell r="D487" t="str">
            <v>研）加固　理一郎</v>
          </cell>
          <cell r="E487" t="str">
            <v>H16. 4. 1</v>
          </cell>
          <cell r="G487" t="str">
            <v>H23年度</v>
          </cell>
          <cell r="H487" t="str">
            <v>(科研)李商隠詩文論</v>
          </cell>
          <cell r="I487" t="str">
            <v>科学研究費補助金</v>
          </cell>
          <cell r="J487">
            <v>6160050</v>
          </cell>
          <cell r="K487" t="str">
            <v>山本　菊枝</v>
          </cell>
          <cell r="L487">
            <v>10320000</v>
          </cell>
          <cell r="M487" t="str">
            <v>研究推進課（22-）</v>
          </cell>
          <cell r="N487">
            <v>650000000</v>
          </cell>
          <cell r="O487" t="str">
            <v>（支出）科学研究費補助金</v>
          </cell>
          <cell r="P487">
            <v>1</v>
          </cell>
          <cell r="Q487" t="str">
            <v>直接経費</v>
          </cell>
          <cell r="R487">
            <v>3</v>
          </cell>
          <cell r="S487" t="str">
            <v>科研費</v>
          </cell>
          <cell r="T487">
            <v>1</v>
          </cell>
          <cell r="U487" t="str">
            <v>繰越有</v>
          </cell>
          <cell r="V487" t="str">
            <v>H22. 4. 1</v>
          </cell>
          <cell r="W487" t="str">
            <v>H23. 4.15</v>
          </cell>
          <cell r="X487">
            <v>990013</v>
          </cell>
          <cell r="Y487" t="str">
            <v>加固　理一郎</v>
          </cell>
          <cell r="Z487">
            <v>10900000</v>
          </cell>
          <cell r="AA487" t="str">
            <v>研）学術院</v>
          </cell>
          <cell r="AB487" t="str">
            <v>国際総合科学部</v>
          </cell>
          <cell r="AC487" t="str">
            <v>准教授</v>
          </cell>
          <cell r="AH487">
            <v>1</v>
          </cell>
          <cell r="AI487" t="str">
            <v>開始</v>
          </cell>
          <cell r="AK487" t="str">
            <v>研究成果公開促進費　（学術図書）</v>
          </cell>
          <cell r="AL487" t="str">
            <v>H23. 4</v>
          </cell>
          <cell r="AM487" t="str">
            <v>H23. 9</v>
          </cell>
        </row>
        <row r="488">
          <cell r="A488">
            <v>1123402020</v>
          </cell>
          <cell r="B488" t="str">
            <v>(科研)分権改革時代におけるヨーロッパ諸国の都市政策と政府間関係に関する比較研究</v>
          </cell>
          <cell r="C488">
            <v>10901206</v>
          </cell>
          <cell r="D488" t="str">
            <v>研）廣田　全男</v>
          </cell>
          <cell r="E488" t="str">
            <v>H16. 4. 1</v>
          </cell>
          <cell r="G488" t="str">
            <v>H23年度</v>
          </cell>
          <cell r="H488" t="str">
            <v>(科研)分権改革時代におけるヨーロッパ諸国</v>
          </cell>
          <cell r="I488" t="str">
            <v>科学研究費補助金</v>
          </cell>
          <cell r="J488">
            <v>8160006</v>
          </cell>
          <cell r="K488" t="str">
            <v>大堀　陽子</v>
          </cell>
          <cell r="L488">
            <v>10320000</v>
          </cell>
          <cell r="M488" t="str">
            <v>研究推進課（22-）</v>
          </cell>
          <cell r="N488">
            <v>650000000</v>
          </cell>
          <cell r="O488" t="str">
            <v>（支出）科学研究費補助金</v>
          </cell>
          <cell r="P488">
            <v>1</v>
          </cell>
          <cell r="Q488" t="str">
            <v>直接経費</v>
          </cell>
          <cell r="R488">
            <v>3</v>
          </cell>
          <cell r="S488" t="str">
            <v>科研費</v>
          </cell>
          <cell r="T488">
            <v>1</v>
          </cell>
          <cell r="U488" t="str">
            <v>繰越有</v>
          </cell>
          <cell r="V488" t="str">
            <v>H23. 4. 1</v>
          </cell>
          <cell r="W488" t="str">
            <v>H24. 3.31</v>
          </cell>
          <cell r="X488">
            <v>970058</v>
          </cell>
          <cell r="Y488" t="str">
            <v>廣田　全男</v>
          </cell>
          <cell r="Z488">
            <v>10900000</v>
          </cell>
          <cell r="AA488" t="str">
            <v>研）学術院</v>
          </cell>
          <cell r="AB488" t="str">
            <v>国際総合科学部</v>
          </cell>
          <cell r="AC488" t="str">
            <v>教授</v>
          </cell>
          <cell r="AH488">
            <v>1</v>
          </cell>
          <cell r="AI488" t="str">
            <v>開始</v>
          </cell>
          <cell r="AK488" t="str">
            <v>基盤研究(B)　分担者（神奈川大学）</v>
          </cell>
          <cell r="AL488" t="str">
            <v>H23. 4</v>
          </cell>
          <cell r="AM488" t="str">
            <v>H23. 9</v>
          </cell>
        </row>
        <row r="489">
          <cell r="A489">
            <v>1121592201</v>
          </cell>
          <cell r="B489" t="str">
            <v>（科研）アデノウィルスを用いたテロメラーゼプロモーター制御による頭頸部癌治療の開発</v>
          </cell>
          <cell r="C489">
            <v>11351017</v>
          </cell>
          <cell r="D489" t="str">
            <v>客）石黒　由香利(19-)</v>
          </cell>
          <cell r="E489" t="str">
            <v>H19. 4. 1</v>
          </cell>
          <cell r="G489" t="str">
            <v>H23年度</v>
          </cell>
          <cell r="H489" t="str">
            <v>（科研）アデノウィルスを用いたテロメラー</v>
          </cell>
          <cell r="I489" t="str">
            <v>科学研究費補助金</v>
          </cell>
          <cell r="J489">
            <v>8160006</v>
          </cell>
          <cell r="K489" t="str">
            <v>大堀　陽子</v>
          </cell>
          <cell r="L489">
            <v>10320000</v>
          </cell>
          <cell r="M489" t="str">
            <v>研究推進課（22-）</v>
          </cell>
          <cell r="N489">
            <v>650000000</v>
          </cell>
          <cell r="O489" t="str">
            <v>（支出）科学研究費補助金</v>
          </cell>
          <cell r="P489">
            <v>1</v>
          </cell>
          <cell r="Q489" t="str">
            <v>直接経費</v>
          </cell>
          <cell r="R489">
            <v>3</v>
          </cell>
          <cell r="S489" t="str">
            <v>科研費</v>
          </cell>
          <cell r="T489">
            <v>1</v>
          </cell>
          <cell r="U489" t="str">
            <v>繰越有</v>
          </cell>
          <cell r="V489" t="str">
            <v>H23. 4. 1</v>
          </cell>
          <cell r="W489" t="str">
            <v>H24. 3.31</v>
          </cell>
          <cell r="X489">
            <v>911336</v>
          </cell>
          <cell r="Y489" t="str">
            <v>佃　守</v>
          </cell>
          <cell r="Z489">
            <v>10950000</v>
          </cell>
          <cell r="AA489" t="str">
            <v>研）学術院（福浦）</v>
          </cell>
          <cell r="AB489" t="str">
            <v>医学部</v>
          </cell>
          <cell r="AC489" t="str">
            <v>教授</v>
          </cell>
          <cell r="AH489">
            <v>1</v>
          </cell>
          <cell r="AI489" t="str">
            <v>開始</v>
          </cell>
          <cell r="AK489" t="str">
            <v>基盤研究(C)</v>
          </cell>
          <cell r="AL489" t="str">
            <v>H23. 4</v>
          </cell>
          <cell r="AM489" t="str">
            <v>H23. 9</v>
          </cell>
        </row>
        <row r="490">
          <cell r="A490">
            <v>1021390600</v>
          </cell>
          <cell r="B490" t="str">
            <v>(科研)地域特性に応じた一人暮らし高齢者の自立支援プログラムの標準化と評価法の確立</v>
          </cell>
          <cell r="C490">
            <v>10953019</v>
          </cell>
          <cell r="D490" t="str">
            <v>研）田髙　悦子(19-)</v>
          </cell>
          <cell r="E490" t="str">
            <v>H19. 4. 1</v>
          </cell>
          <cell r="G490" t="str">
            <v>H23年度</v>
          </cell>
          <cell r="H490" t="str">
            <v>(科研)地域特性に応じた一人暮らし高齢者の</v>
          </cell>
          <cell r="I490" t="str">
            <v>科学研究費補助金</v>
          </cell>
          <cell r="J490">
            <v>8160006</v>
          </cell>
          <cell r="K490" t="str">
            <v>大堀　陽子</v>
          </cell>
          <cell r="L490">
            <v>10320000</v>
          </cell>
          <cell r="M490" t="str">
            <v>研究推進課（22-）</v>
          </cell>
          <cell r="N490">
            <v>650000000</v>
          </cell>
          <cell r="O490" t="str">
            <v>（支出）科学研究費補助金</v>
          </cell>
          <cell r="P490">
            <v>1</v>
          </cell>
          <cell r="Q490" t="str">
            <v>直接経費</v>
          </cell>
          <cell r="R490">
            <v>3</v>
          </cell>
          <cell r="S490" t="str">
            <v>科研費</v>
          </cell>
          <cell r="T490">
            <v>1</v>
          </cell>
          <cell r="U490" t="str">
            <v>繰越有</v>
          </cell>
          <cell r="V490" t="str">
            <v>H22. 4. 1</v>
          </cell>
          <cell r="W490" t="str">
            <v>H24. 3.31</v>
          </cell>
          <cell r="X490">
            <v>1070521</v>
          </cell>
          <cell r="Y490" t="str">
            <v>田高　悦子</v>
          </cell>
          <cell r="Z490">
            <v>10950000</v>
          </cell>
          <cell r="AA490" t="str">
            <v>研）学術院（福浦）</v>
          </cell>
          <cell r="AB490" t="str">
            <v>医学研究科</v>
          </cell>
          <cell r="AC490" t="str">
            <v>教授</v>
          </cell>
          <cell r="AH490">
            <v>1</v>
          </cell>
          <cell r="AI490" t="str">
            <v>開始</v>
          </cell>
          <cell r="AK490" t="str">
            <v>基盤研究(B)繰越分</v>
          </cell>
          <cell r="AL490" t="str">
            <v>H23. 4</v>
          </cell>
          <cell r="AM490" t="str">
            <v>H23. 9</v>
          </cell>
        </row>
        <row r="491">
          <cell r="A491">
            <v>1122591528</v>
          </cell>
          <cell r="B491" t="str">
            <v>(科研)胆膵癌に対するアミノ酸抱合ナノ粒子の増殖抑制効果に関する検討</v>
          </cell>
          <cell r="C491">
            <v>10952194</v>
          </cell>
          <cell r="D491" t="str">
            <v>研）城武　昇一(19-)</v>
          </cell>
          <cell r="E491" t="str">
            <v>H19. 4. 1</v>
          </cell>
          <cell r="G491" t="str">
            <v>H23年度</v>
          </cell>
          <cell r="H491" t="str">
            <v>(科研)胆膵癌に対するアミノ酸抱合ナノ粒子</v>
          </cell>
          <cell r="I491" t="str">
            <v>科学研究費補助金</v>
          </cell>
          <cell r="J491">
            <v>8160006</v>
          </cell>
          <cell r="K491" t="str">
            <v>大堀　陽子</v>
          </cell>
          <cell r="L491">
            <v>10320000</v>
          </cell>
          <cell r="M491" t="str">
            <v>研究推進課（22-）</v>
          </cell>
          <cell r="N491">
            <v>650000000</v>
          </cell>
          <cell r="O491" t="str">
            <v>（支出）科学研究費補助金</v>
          </cell>
          <cell r="P491">
            <v>1</v>
          </cell>
          <cell r="Q491" t="str">
            <v>直接経費</v>
          </cell>
          <cell r="R491">
            <v>3</v>
          </cell>
          <cell r="S491" t="str">
            <v>科研費</v>
          </cell>
          <cell r="T491">
            <v>1</v>
          </cell>
          <cell r="U491" t="str">
            <v>繰越有</v>
          </cell>
          <cell r="V491" t="str">
            <v>H23. 4. 1</v>
          </cell>
          <cell r="W491" t="str">
            <v>H24. 3.31</v>
          </cell>
          <cell r="X491">
            <v>1070539</v>
          </cell>
          <cell r="Y491" t="str">
            <v>松山　隆生</v>
          </cell>
          <cell r="Z491">
            <v>10950000</v>
          </cell>
          <cell r="AA491" t="str">
            <v>研）学術院（福浦）</v>
          </cell>
          <cell r="AB491" t="str">
            <v>医学部</v>
          </cell>
          <cell r="AC491" t="str">
            <v>助教</v>
          </cell>
          <cell r="AH491">
            <v>1</v>
          </cell>
          <cell r="AI491" t="str">
            <v>開始</v>
          </cell>
          <cell r="AK491" t="str">
            <v>基盤研究(C)</v>
          </cell>
          <cell r="AL491" t="str">
            <v>H23. 4</v>
          </cell>
          <cell r="AM491" t="str">
            <v>H23. 9</v>
          </cell>
        </row>
        <row r="492">
          <cell r="A492">
            <v>1122890151</v>
          </cell>
          <cell r="B492" t="str">
            <v>(科研)インスリンシグナルにおける活性酸素の関与とカペオリンによる制御機構についての研究</v>
          </cell>
          <cell r="C492">
            <v>10952378</v>
          </cell>
          <cell r="D492" t="str">
            <v>研）押川　仁（22-）</v>
          </cell>
          <cell r="E492" t="str">
            <v>H22. 4. 1</v>
          </cell>
          <cell r="G492" t="str">
            <v>H23年度</v>
          </cell>
          <cell r="H492" t="str">
            <v>(科研)インスリンシグナルにおける活性酸素</v>
          </cell>
          <cell r="I492" t="str">
            <v>科学研究費補助金</v>
          </cell>
          <cell r="J492">
            <v>8160006</v>
          </cell>
          <cell r="K492" t="str">
            <v>大堀　陽子</v>
          </cell>
          <cell r="L492">
            <v>10320000</v>
          </cell>
          <cell r="M492" t="str">
            <v>研究推進課（22-）</v>
          </cell>
          <cell r="N492">
            <v>650000000</v>
          </cell>
          <cell r="O492" t="str">
            <v>（支出）科学研究費補助金</v>
          </cell>
          <cell r="P492">
            <v>1</v>
          </cell>
          <cell r="Q492" t="str">
            <v>直接経費</v>
          </cell>
          <cell r="R492">
            <v>3</v>
          </cell>
          <cell r="S492" t="str">
            <v>科研費</v>
          </cell>
          <cell r="T492">
            <v>1</v>
          </cell>
          <cell r="U492" t="str">
            <v>繰越有</v>
          </cell>
          <cell r="V492" t="str">
            <v>H23. 4. 1</v>
          </cell>
          <cell r="W492" t="str">
            <v>H24. 3.31</v>
          </cell>
          <cell r="X492">
            <v>1100517</v>
          </cell>
          <cell r="Y492" t="str">
            <v>押川　仁</v>
          </cell>
          <cell r="Z492">
            <v>10950000</v>
          </cell>
          <cell r="AA492" t="str">
            <v>研）学術院（福浦）</v>
          </cell>
          <cell r="AB492" t="str">
            <v>医学部</v>
          </cell>
          <cell r="AC492" t="str">
            <v>助教</v>
          </cell>
          <cell r="AH492">
            <v>1</v>
          </cell>
          <cell r="AI492" t="str">
            <v>開始</v>
          </cell>
          <cell r="AK492" t="str">
            <v>研究活動スタート支援</v>
          </cell>
          <cell r="AL492" t="str">
            <v>H23. 4</v>
          </cell>
          <cell r="AM492" t="str">
            <v>H23. 9</v>
          </cell>
        </row>
        <row r="493">
          <cell r="A493">
            <v>1121003269</v>
          </cell>
          <cell r="B493" t="str">
            <v>(科研)膵β細胞量調節の分子機構解明およびその臨床応用</v>
          </cell>
          <cell r="C493">
            <v>11351063</v>
          </cell>
          <cell r="D493" t="str">
            <v>客）白川　純（21-）</v>
          </cell>
          <cell r="E493" t="str">
            <v>H21. 4. 1</v>
          </cell>
          <cell r="G493" t="str">
            <v>H23年度</v>
          </cell>
          <cell r="H493" t="str">
            <v>(科研)膵β細胞量調節の分子機構解明および</v>
          </cell>
          <cell r="I493" t="str">
            <v>科学研究費補助金</v>
          </cell>
          <cell r="J493">
            <v>8160006</v>
          </cell>
          <cell r="K493" t="str">
            <v>大堀　陽子</v>
          </cell>
          <cell r="L493">
            <v>10320000</v>
          </cell>
          <cell r="M493" t="str">
            <v>研究推進課（22-）</v>
          </cell>
          <cell r="N493">
            <v>650000000</v>
          </cell>
          <cell r="O493" t="str">
            <v>（支出）科学研究費補助金</v>
          </cell>
          <cell r="P493">
            <v>1</v>
          </cell>
          <cell r="Q493" t="str">
            <v>直接経費</v>
          </cell>
          <cell r="R493">
            <v>3</v>
          </cell>
          <cell r="S493" t="str">
            <v>科研費</v>
          </cell>
          <cell r="T493">
            <v>1</v>
          </cell>
          <cell r="U493" t="str">
            <v>繰越有</v>
          </cell>
          <cell r="V493" t="str">
            <v>H23. 4. 1</v>
          </cell>
          <cell r="W493" t="str">
            <v>H24. 3.31</v>
          </cell>
          <cell r="X493">
            <v>5160048</v>
          </cell>
          <cell r="Y493" t="str">
            <v>白川　純</v>
          </cell>
          <cell r="Z493">
            <v>11350000</v>
          </cell>
          <cell r="AA493" t="str">
            <v>客)客員教員等(福浦)(19-)</v>
          </cell>
          <cell r="AB493" t="str">
            <v>医学部</v>
          </cell>
          <cell r="AC493" t="str">
            <v>特別研究員(DC1)</v>
          </cell>
          <cell r="AH493">
            <v>1</v>
          </cell>
          <cell r="AI493" t="str">
            <v>開始</v>
          </cell>
          <cell r="AK493" t="str">
            <v>特別研究員奨励費(DC1・寺内研究室)</v>
          </cell>
          <cell r="AL493" t="str">
            <v>H23. 4</v>
          </cell>
          <cell r="AM493" t="str">
            <v>H23. 9</v>
          </cell>
        </row>
        <row r="494">
          <cell r="A494">
            <v>1122591528</v>
          </cell>
          <cell r="B494" t="str">
            <v>(科研)胆膵癌に対するアミノ酸抱合ナノ粒子の増殖抑制効果に関する検討</v>
          </cell>
          <cell r="C494">
            <v>10952346</v>
          </cell>
          <cell r="D494" t="str">
            <v>研）松山　隆生（21-）</v>
          </cell>
          <cell r="E494" t="str">
            <v>H21. 4. 1</v>
          </cell>
          <cell r="G494" t="str">
            <v>H23年度</v>
          </cell>
          <cell r="H494" t="str">
            <v>(科研)胆膵癌に対するアミノ酸抱合ナノ粒子</v>
          </cell>
          <cell r="I494" t="str">
            <v>科学研究費補助金</v>
          </cell>
          <cell r="J494">
            <v>8160006</v>
          </cell>
          <cell r="K494" t="str">
            <v>大堀　陽子</v>
          </cell>
          <cell r="L494">
            <v>10320000</v>
          </cell>
          <cell r="M494" t="str">
            <v>研究推進課（22-）</v>
          </cell>
          <cell r="N494">
            <v>650000000</v>
          </cell>
          <cell r="O494" t="str">
            <v>（支出）科学研究費補助金</v>
          </cell>
          <cell r="P494">
            <v>1</v>
          </cell>
          <cell r="Q494" t="str">
            <v>直接経費</v>
          </cell>
          <cell r="R494">
            <v>3</v>
          </cell>
          <cell r="S494" t="str">
            <v>科研費</v>
          </cell>
          <cell r="T494">
            <v>1</v>
          </cell>
          <cell r="U494" t="str">
            <v>繰越有</v>
          </cell>
          <cell r="V494" t="str">
            <v>H23. 4. 1</v>
          </cell>
          <cell r="W494" t="str">
            <v>H24. 3.31</v>
          </cell>
          <cell r="X494">
            <v>1070539</v>
          </cell>
          <cell r="Y494" t="str">
            <v>松山　隆生</v>
          </cell>
          <cell r="Z494">
            <v>10950000</v>
          </cell>
          <cell r="AA494" t="str">
            <v>研）学術院（福浦）</v>
          </cell>
          <cell r="AB494" t="str">
            <v>医学部</v>
          </cell>
          <cell r="AC494" t="str">
            <v>助教</v>
          </cell>
          <cell r="AH494">
            <v>1</v>
          </cell>
          <cell r="AI494" t="str">
            <v>開始</v>
          </cell>
          <cell r="AK494" t="str">
            <v>基盤研究(C)</v>
          </cell>
          <cell r="AL494" t="str">
            <v>H23. 4</v>
          </cell>
          <cell r="AM494" t="str">
            <v>H23. 9</v>
          </cell>
        </row>
        <row r="495">
          <cell r="A495">
            <v>1123590429</v>
          </cell>
          <cell r="B495" t="str">
            <v>(科基)難治癌における細胞極性制御分子aPKCλ/ιの役割と治療標的としての可能性</v>
          </cell>
          <cell r="C495">
            <v>10952104</v>
          </cell>
          <cell r="D495" t="str">
            <v>研）秋本　和憲（19-）</v>
          </cell>
          <cell r="E495" t="str">
            <v>H19. 4. 1</v>
          </cell>
          <cell r="G495" t="str">
            <v>H23年度</v>
          </cell>
          <cell r="H495" t="str">
            <v>(科基)難治癌における細胞極性制御分子aPKC</v>
          </cell>
          <cell r="I495" t="str">
            <v>科研費(基金分)</v>
          </cell>
          <cell r="J495">
            <v>8160006</v>
          </cell>
          <cell r="K495" t="str">
            <v>大堀　陽子</v>
          </cell>
          <cell r="L495">
            <v>10320000</v>
          </cell>
          <cell r="M495" t="str">
            <v>研究推進課（22-）</v>
          </cell>
          <cell r="N495">
            <v>652000000</v>
          </cell>
          <cell r="O495" t="str">
            <v>（支出）学術研究助成基金助成金(科基)</v>
          </cell>
          <cell r="P495">
            <v>1</v>
          </cell>
          <cell r="Q495" t="str">
            <v>直接経費</v>
          </cell>
          <cell r="R495">
            <v>3</v>
          </cell>
          <cell r="S495" t="str">
            <v>科研費</v>
          </cell>
          <cell r="T495">
            <v>1</v>
          </cell>
          <cell r="U495" t="str">
            <v>繰越有</v>
          </cell>
          <cell r="V495" t="str">
            <v>H23. 4.28</v>
          </cell>
          <cell r="W495" t="str">
            <v>H26. 3.31</v>
          </cell>
          <cell r="X495">
            <v>890033</v>
          </cell>
          <cell r="Y495" t="str">
            <v>長嶋　洋治</v>
          </cell>
          <cell r="Z495">
            <v>10950000</v>
          </cell>
          <cell r="AA495" t="str">
            <v>研）学術院（福浦）</v>
          </cell>
          <cell r="AB495" t="str">
            <v>医学部</v>
          </cell>
          <cell r="AC495" t="str">
            <v>准教授</v>
          </cell>
          <cell r="AH495">
            <v>1</v>
          </cell>
          <cell r="AI495" t="str">
            <v>開始</v>
          </cell>
          <cell r="AK495" t="str">
            <v>基盤研究(C)(基金)</v>
          </cell>
          <cell r="AL495" t="str">
            <v>H23. 4</v>
          </cell>
          <cell r="AM495" t="str">
            <v>H23. 9</v>
          </cell>
        </row>
        <row r="496">
          <cell r="A496">
            <v>1122591744</v>
          </cell>
          <cell r="B496" t="str">
            <v>(科研)疼痛が記憶学習に及ぼす影響の、行動学的及び中枢神経系での組織学・生理学的検討</v>
          </cell>
          <cell r="C496">
            <v>11001065</v>
          </cell>
          <cell r="D496" t="str">
            <v>病附）小川　賢一</v>
          </cell>
          <cell r="E496" t="str">
            <v>H16. 4. 1</v>
          </cell>
          <cell r="G496" t="str">
            <v>H23年度</v>
          </cell>
          <cell r="H496" t="str">
            <v>(科研)疼痛が記憶学習に及ぼす影響の、行動</v>
          </cell>
          <cell r="I496" t="str">
            <v>科学研究費補助金</v>
          </cell>
          <cell r="J496">
            <v>8160006</v>
          </cell>
          <cell r="K496" t="str">
            <v>大堀　陽子</v>
          </cell>
          <cell r="L496">
            <v>10320000</v>
          </cell>
          <cell r="M496" t="str">
            <v>研究推進課（22-）</v>
          </cell>
          <cell r="N496">
            <v>650000000</v>
          </cell>
          <cell r="O496" t="str">
            <v>（支出）科学研究費補助金</v>
          </cell>
          <cell r="P496">
            <v>1</v>
          </cell>
          <cell r="Q496" t="str">
            <v>直接経費</v>
          </cell>
          <cell r="R496">
            <v>3</v>
          </cell>
          <cell r="S496" t="str">
            <v>科研費</v>
          </cell>
          <cell r="T496">
            <v>1</v>
          </cell>
          <cell r="U496" t="str">
            <v>繰越有</v>
          </cell>
          <cell r="V496" t="str">
            <v>H23. 4. 1</v>
          </cell>
          <cell r="W496" t="str">
            <v>H24. 3.31</v>
          </cell>
          <cell r="X496">
            <v>990167</v>
          </cell>
          <cell r="Y496" t="str">
            <v>小川　賢一</v>
          </cell>
          <cell r="Z496">
            <v>20500000</v>
          </cell>
          <cell r="AA496" t="str">
            <v>附）診療科</v>
          </cell>
          <cell r="AB496" t="str">
            <v>附属病院</v>
          </cell>
          <cell r="AC496" t="str">
            <v>准教授</v>
          </cell>
          <cell r="AH496">
            <v>1</v>
          </cell>
          <cell r="AI496" t="str">
            <v>開始</v>
          </cell>
          <cell r="AK496" t="str">
            <v>基盤研究(C)</v>
          </cell>
          <cell r="AL496" t="str">
            <v>H23. 4</v>
          </cell>
          <cell r="AM496" t="str">
            <v>H23. 9</v>
          </cell>
        </row>
        <row r="497">
          <cell r="A497">
            <v>1123390383</v>
          </cell>
          <cell r="B497" t="str">
            <v>（科研）患者固有モデルによる専門医の手技訓練用手術シミュレータの研究開発</v>
          </cell>
          <cell r="C497">
            <v>11351090</v>
          </cell>
          <cell r="D497" t="str">
            <v>客）緒方　正人（23-）</v>
          </cell>
          <cell r="E497" t="str">
            <v>H23. 4. 1</v>
          </cell>
          <cell r="G497" t="str">
            <v>H23年度</v>
          </cell>
          <cell r="H497" t="str">
            <v>（科研）患者固有モデルによる専門医の手技</v>
          </cell>
          <cell r="I497" t="str">
            <v>科学研究費補助金</v>
          </cell>
          <cell r="J497">
            <v>8160006</v>
          </cell>
          <cell r="K497" t="str">
            <v>大堀　陽子</v>
          </cell>
          <cell r="L497">
            <v>10320000</v>
          </cell>
          <cell r="M497" t="str">
            <v>研究推進課（22-）</v>
          </cell>
          <cell r="N497">
            <v>650000000</v>
          </cell>
          <cell r="O497" t="str">
            <v>（支出）科学研究費補助金</v>
          </cell>
          <cell r="P497">
            <v>1</v>
          </cell>
          <cell r="Q497" t="str">
            <v>直接経費</v>
          </cell>
          <cell r="R497">
            <v>3</v>
          </cell>
          <cell r="S497" t="str">
            <v>科研費</v>
          </cell>
          <cell r="T497">
            <v>1</v>
          </cell>
          <cell r="U497" t="str">
            <v>繰越有</v>
          </cell>
          <cell r="V497" t="str">
            <v>H23. 4. 1</v>
          </cell>
          <cell r="W497" t="str">
            <v>H24. 3.31</v>
          </cell>
          <cell r="X497">
            <v>1020134</v>
          </cell>
          <cell r="Y497" t="str">
            <v>槙山　和秀</v>
          </cell>
          <cell r="Z497">
            <v>10950000</v>
          </cell>
          <cell r="AA497" t="str">
            <v>研）学術院（福浦）</v>
          </cell>
          <cell r="AB497" t="str">
            <v>医学部</v>
          </cell>
          <cell r="AC497" t="str">
            <v>准教授</v>
          </cell>
          <cell r="AH497">
            <v>1</v>
          </cell>
          <cell r="AI497" t="str">
            <v>開始</v>
          </cell>
          <cell r="AK497" t="str">
            <v>基盤研究(B)</v>
          </cell>
          <cell r="AL497" t="str">
            <v>H23. 4</v>
          </cell>
          <cell r="AM497" t="str">
            <v>H23. 9</v>
          </cell>
        </row>
        <row r="498">
          <cell r="A498">
            <v>1123590609</v>
          </cell>
          <cell r="B498" t="str">
            <v>(科基)医学部におけるコミュニケーション教育の有効性と実施上の問題点に関する研究</v>
          </cell>
          <cell r="C498">
            <v>10952174</v>
          </cell>
          <cell r="D498" t="str">
            <v>研）後藤　英司（19-）</v>
          </cell>
          <cell r="E498" t="str">
            <v>H19. 4. 1</v>
          </cell>
          <cell r="G498" t="str">
            <v>H23年度</v>
          </cell>
          <cell r="H498" t="str">
            <v>(科基)医学部におけるコミュニケーション教</v>
          </cell>
          <cell r="I498" t="str">
            <v>科研費(基金分)</v>
          </cell>
          <cell r="J498">
            <v>8160006</v>
          </cell>
          <cell r="K498" t="str">
            <v>大堀　陽子</v>
          </cell>
          <cell r="L498">
            <v>10320000</v>
          </cell>
          <cell r="M498" t="str">
            <v>研究推進課（22-）</v>
          </cell>
          <cell r="N498">
            <v>652000000</v>
          </cell>
          <cell r="O498" t="str">
            <v>（支出）学術研究助成基金助成金(科基)</v>
          </cell>
          <cell r="P498">
            <v>1</v>
          </cell>
          <cell r="Q498" t="str">
            <v>直接経費</v>
          </cell>
          <cell r="R498">
            <v>3</v>
          </cell>
          <cell r="S498" t="str">
            <v>科研費</v>
          </cell>
          <cell r="T498">
            <v>1</v>
          </cell>
          <cell r="U498" t="str">
            <v>繰越有</v>
          </cell>
          <cell r="V498" t="str">
            <v>H23. 4.28</v>
          </cell>
          <cell r="W498" t="str">
            <v>H26. 3.31</v>
          </cell>
          <cell r="X498">
            <v>860826</v>
          </cell>
          <cell r="Y498" t="str">
            <v>後藤　英司</v>
          </cell>
          <cell r="Z498">
            <v>10950000</v>
          </cell>
          <cell r="AA498" t="str">
            <v>研）学術院（福浦）</v>
          </cell>
          <cell r="AB498" t="str">
            <v>医学部</v>
          </cell>
          <cell r="AC498" t="str">
            <v>教授</v>
          </cell>
          <cell r="AH498">
            <v>1</v>
          </cell>
          <cell r="AI498" t="str">
            <v>開始</v>
          </cell>
          <cell r="AK498" t="str">
            <v>基盤研究(C)(基金)</v>
          </cell>
          <cell r="AL498" t="str">
            <v>H23. 4</v>
          </cell>
          <cell r="AM498" t="str">
            <v>H23. 9</v>
          </cell>
        </row>
        <row r="499">
          <cell r="A499">
            <v>1121591876</v>
          </cell>
          <cell r="B499" t="str">
            <v>（科研）非骨傷性脊椎損傷の病態解明と至適治療の検討</v>
          </cell>
          <cell r="C499">
            <v>10952159</v>
          </cell>
          <cell r="D499" t="str">
            <v>研）菅野　洋（19-）</v>
          </cell>
          <cell r="E499" t="str">
            <v>H19. 4. 1</v>
          </cell>
          <cell r="G499" t="str">
            <v>H23年度</v>
          </cell>
          <cell r="H499" t="str">
            <v>（科研）非骨傷性脊椎損傷の病態解明と至適</v>
          </cell>
          <cell r="I499" t="str">
            <v>科学研究費補助金</v>
          </cell>
          <cell r="J499">
            <v>1060803</v>
          </cell>
          <cell r="K499" t="str">
            <v>原田　拓</v>
          </cell>
          <cell r="L499">
            <v>10320000</v>
          </cell>
          <cell r="M499" t="str">
            <v>研究推進課（22-）</v>
          </cell>
          <cell r="N499">
            <v>650000000</v>
          </cell>
          <cell r="O499" t="str">
            <v>（支出）科学研究費補助金</v>
          </cell>
          <cell r="P499">
            <v>1</v>
          </cell>
          <cell r="Q499" t="str">
            <v>直接経費</v>
          </cell>
          <cell r="R499">
            <v>3</v>
          </cell>
          <cell r="S499" t="str">
            <v>科研費</v>
          </cell>
          <cell r="T499">
            <v>1</v>
          </cell>
          <cell r="U499" t="str">
            <v>繰越有</v>
          </cell>
          <cell r="V499" t="str">
            <v>H23. 4. 1</v>
          </cell>
          <cell r="W499" t="str">
            <v>H24. 3.31</v>
          </cell>
          <cell r="X499">
            <v>1060502</v>
          </cell>
          <cell r="Y499" t="str">
            <v>村田　英俊</v>
          </cell>
          <cell r="Z499">
            <v>10950000</v>
          </cell>
          <cell r="AA499" t="str">
            <v>研）学術院（福浦）</v>
          </cell>
          <cell r="AB499" t="str">
            <v>医学部</v>
          </cell>
          <cell r="AC499" t="str">
            <v>助教</v>
          </cell>
          <cell r="AH499">
            <v>1</v>
          </cell>
          <cell r="AI499" t="str">
            <v>開始</v>
          </cell>
          <cell r="AK499" t="str">
            <v>基盤研究(C)</v>
          </cell>
          <cell r="AL499" t="str">
            <v>H23. 4</v>
          </cell>
          <cell r="AM499" t="str">
            <v>H23. 9</v>
          </cell>
        </row>
        <row r="500">
          <cell r="A500">
            <v>1123592045</v>
          </cell>
          <cell r="B500" t="str">
            <v>(科基)早期手術及び予防を目指した大動脈瘤発生における責任遺伝子の臨床的解析</v>
          </cell>
          <cell r="C500">
            <v>11005035</v>
          </cell>
          <cell r="D500" t="str">
            <v>病）内田　敬二</v>
          </cell>
          <cell r="E500" t="str">
            <v>H16. 4. 1</v>
          </cell>
          <cell r="G500" t="str">
            <v>H23年度</v>
          </cell>
          <cell r="H500" t="str">
            <v>(科基)早期手術及び予防を目指した大動脈瘤</v>
          </cell>
          <cell r="I500" t="str">
            <v>科研費(基金分)</v>
          </cell>
          <cell r="J500">
            <v>8160006</v>
          </cell>
          <cell r="K500" t="str">
            <v>大堀　陽子</v>
          </cell>
          <cell r="L500">
            <v>10320000</v>
          </cell>
          <cell r="M500" t="str">
            <v>研究推進課（22-）</v>
          </cell>
          <cell r="N500">
            <v>652000000</v>
          </cell>
          <cell r="O500" t="str">
            <v>（支出）学術研究助成基金助成金(科基)</v>
          </cell>
          <cell r="P500">
            <v>1</v>
          </cell>
          <cell r="Q500" t="str">
            <v>直接経費</v>
          </cell>
          <cell r="R500">
            <v>3</v>
          </cell>
          <cell r="S500" t="str">
            <v>科研費</v>
          </cell>
          <cell r="T500">
            <v>1</v>
          </cell>
          <cell r="U500" t="str">
            <v>繰越有</v>
          </cell>
          <cell r="V500" t="str">
            <v>H23. 4.28</v>
          </cell>
          <cell r="W500" t="str">
            <v>H26. 3.31</v>
          </cell>
          <cell r="X500">
            <v>1060574</v>
          </cell>
          <cell r="Y500" t="str">
            <v>益田　宗孝</v>
          </cell>
          <cell r="Z500">
            <v>10950000</v>
          </cell>
          <cell r="AA500" t="str">
            <v>研）学術院（福浦）</v>
          </cell>
          <cell r="AB500" t="str">
            <v>医学部</v>
          </cell>
          <cell r="AC500" t="str">
            <v>教授</v>
          </cell>
          <cell r="AH500">
            <v>1</v>
          </cell>
          <cell r="AI500" t="str">
            <v>開始</v>
          </cell>
          <cell r="AK500" t="str">
            <v>基盤研究(C)(基金)</v>
          </cell>
          <cell r="AL500" t="str">
            <v>H23. 4</v>
          </cell>
          <cell r="AM500" t="str">
            <v>H23. 9</v>
          </cell>
        </row>
        <row r="501">
          <cell r="A501">
            <v>1122591549</v>
          </cell>
          <cell r="B501" t="str">
            <v>(科研)オーダーメイド医療を目指した大動脈瘤発生に関する弾性繊維形成異常の研究</v>
          </cell>
          <cell r="C501">
            <v>11005033</v>
          </cell>
          <cell r="D501" t="str">
            <v>病）井元　清隆</v>
          </cell>
          <cell r="E501" t="str">
            <v>H16. 4. 1</v>
          </cell>
          <cell r="G501" t="str">
            <v>H23年度</v>
          </cell>
          <cell r="H501" t="str">
            <v>(科研)オーダーメイド医療を目指した大動脈</v>
          </cell>
          <cell r="I501" t="str">
            <v>科学研究費補助金</v>
          </cell>
          <cell r="J501">
            <v>8160006</v>
          </cell>
          <cell r="K501" t="str">
            <v>大堀　陽子</v>
          </cell>
          <cell r="L501">
            <v>10320000</v>
          </cell>
          <cell r="M501" t="str">
            <v>研究推進課（22-）</v>
          </cell>
          <cell r="N501">
            <v>650000000</v>
          </cell>
          <cell r="O501" t="str">
            <v>（支出）科学研究費補助金</v>
          </cell>
          <cell r="P501">
            <v>1</v>
          </cell>
          <cell r="Q501" t="str">
            <v>直接経費</v>
          </cell>
          <cell r="R501">
            <v>3</v>
          </cell>
          <cell r="S501" t="str">
            <v>科研費</v>
          </cell>
          <cell r="T501">
            <v>1</v>
          </cell>
          <cell r="U501" t="str">
            <v>繰越有</v>
          </cell>
          <cell r="V501" t="str">
            <v>H23. 4. 1</v>
          </cell>
          <cell r="W501" t="str">
            <v>H24. 3.31</v>
          </cell>
          <cell r="X501">
            <v>1020076</v>
          </cell>
          <cell r="Y501" t="str">
            <v>鈴木　伸一</v>
          </cell>
          <cell r="Z501">
            <v>10950000</v>
          </cell>
          <cell r="AA501" t="str">
            <v>研）学術院（福浦）</v>
          </cell>
          <cell r="AB501" t="str">
            <v>医学部</v>
          </cell>
          <cell r="AC501" t="str">
            <v>准教授</v>
          </cell>
          <cell r="AH501">
            <v>1</v>
          </cell>
          <cell r="AI501" t="str">
            <v>開始</v>
          </cell>
          <cell r="AK501" t="str">
            <v>基盤研究(C)</v>
          </cell>
          <cell r="AL501" t="str">
            <v>H23. 4</v>
          </cell>
          <cell r="AM501" t="str">
            <v>H23. 9</v>
          </cell>
        </row>
        <row r="502">
          <cell r="A502">
            <v>1123590382</v>
          </cell>
          <cell r="B502" t="str">
            <v>(科基)多民族の強度近視患者を対象としたゲノムワイドな相関解析</v>
          </cell>
          <cell r="C502">
            <v>10952422</v>
          </cell>
          <cell r="D502" t="str">
            <v>研）野村　直子（23-）</v>
          </cell>
          <cell r="E502" t="str">
            <v>H23. 4. 1</v>
          </cell>
          <cell r="G502" t="str">
            <v>H23年度</v>
          </cell>
          <cell r="H502" t="str">
            <v>(科基)多民族の強度近視患者を対象としたゲ</v>
          </cell>
          <cell r="I502" t="str">
            <v>科研費(基金分)</v>
          </cell>
          <cell r="J502">
            <v>8160006</v>
          </cell>
          <cell r="K502" t="str">
            <v>大堀　陽子</v>
          </cell>
          <cell r="L502">
            <v>10320000</v>
          </cell>
          <cell r="M502" t="str">
            <v>研究推進課（22-）</v>
          </cell>
          <cell r="N502">
            <v>652000000</v>
          </cell>
          <cell r="O502" t="str">
            <v>（支出）学術研究助成基金助成金(科基)</v>
          </cell>
          <cell r="P502">
            <v>1</v>
          </cell>
          <cell r="Q502" t="str">
            <v>直接経費</v>
          </cell>
          <cell r="R502">
            <v>3</v>
          </cell>
          <cell r="S502" t="str">
            <v>科研費</v>
          </cell>
          <cell r="T502">
            <v>1</v>
          </cell>
          <cell r="U502" t="str">
            <v>繰越有</v>
          </cell>
          <cell r="V502" t="str">
            <v>H23. 4.28</v>
          </cell>
          <cell r="W502" t="str">
            <v>H26. 3.31</v>
          </cell>
          <cell r="X502">
            <v>1090519</v>
          </cell>
          <cell r="Y502" t="str">
            <v>野村　直子</v>
          </cell>
          <cell r="Z502">
            <v>10950000</v>
          </cell>
          <cell r="AA502" t="str">
            <v>研）学術院（福浦）</v>
          </cell>
          <cell r="AB502" t="str">
            <v>医学部</v>
          </cell>
          <cell r="AC502" t="str">
            <v>准教授</v>
          </cell>
          <cell r="AH502">
            <v>1</v>
          </cell>
          <cell r="AI502" t="str">
            <v>開始</v>
          </cell>
          <cell r="AK502" t="str">
            <v>基盤研究(C)(基金)</v>
          </cell>
          <cell r="AL502" t="str">
            <v>H23. 4</v>
          </cell>
          <cell r="AM502" t="str">
            <v>H23. 9</v>
          </cell>
        </row>
        <row r="503">
          <cell r="A503">
            <v>1122592598</v>
          </cell>
          <cell r="B503" t="str">
            <v>(科研)統合失調症とその家族への心理教育による相乗効果の研究</v>
          </cell>
          <cell r="C503">
            <v>10953042</v>
          </cell>
          <cell r="D503" t="str">
            <v>研）若狭　紅子（21-）</v>
          </cell>
          <cell r="E503" t="str">
            <v>H21. 4. 1</v>
          </cell>
          <cell r="G503" t="str">
            <v>H23年度</v>
          </cell>
          <cell r="H503" t="str">
            <v>(科研)統合失調症とその家族への心理教育に</v>
          </cell>
          <cell r="I503" t="str">
            <v>科学研究費補助金</v>
          </cell>
          <cell r="J503">
            <v>8160006</v>
          </cell>
          <cell r="K503" t="str">
            <v>大堀　陽子</v>
          </cell>
          <cell r="L503">
            <v>10320000</v>
          </cell>
          <cell r="M503" t="str">
            <v>研究推進課（22-）</v>
          </cell>
          <cell r="N503">
            <v>650000000</v>
          </cell>
          <cell r="O503" t="str">
            <v>（支出）科学研究費補助金</v>
          </cell>
          <cell r="P503">
            <v>1</v>
          </cell>
          <cell r="Q503" t="str">
            <v>直接経費</v>
          </cell>
          <cell r="R503">
            <v>3</v>
          </cell>
          <cell r="S503" t="str">
            <v>科研費</v>
          </cell>
          <cell r="T503">
            <v>1</v>
          </cell>
          <cell r="U503" t="str">
            <v>繰越有</v>
          </cell>
          <cell r="V503" t="str">
            <v>H23. 4. 1</v>
          </cell>
          <cell r="W503" t="str">
            <v>H24. 3.31</v>
          </cell>
          <cell r="X503">
            <v>1050539</v>
          </cell>
          <cell r="Y503" t="str">
            <v>内山　繁樹</v>
          </cell>
          <cell r="Z503">
            <v>10950000</v>
          </cell>
          <cell r="AA503" t="str">
            <v>研）学術院（福浦）</v>
          </cell>
          <cell r="AB503" t="str">
            <v>医学部</v>
          </cell>
          <cell r="AC503" t="str">
            <v>准教授</v>
          </cell>
          <cell r="AH503">
            <v>1</v>
          </cell>
          <cell r="AI503" t="str">
            <v>開始</v>
          </cell>
          <cell r="AK503" t="str">
            <v>基盤研究(C)</v>
          </cell>
          <cell r="AL503" t="str">
            <v>H23. 4</v>
          </cell>
          <cell r="AM503" t="str">
            <v>H23. 9</v>
          </cell>
        </row>
        <row r="504">
          <cell r="A504">
            <v>1122500988</v>
          </cell>
          <cell r="B504" t="str">
            <v>（科研）中国におけるグローバル都市地域の形成と人口流動システム</v>
          </cell>
          <cell r="C504">
            <v>10901040</v>
          </cell>
          <cell r="D504" t="str">
            <v>研）小野寺　淳</v>
          </cell>
          <cell r="E504" t="str">
            <v>H16. 4. 1</v>
          </cell>
          <cell r="G504" t="str">
            <v>H23年度</v>
          </cell>
          <cell r="H504" t="str">
            <v>（科研）中国におけるグローバル都市地域の</v>
          </cell>
          <cell r="I504" t="str">
            <v>科学研究費補助金</v>
          </cell>
          <cell r="J504">
            <v>8160006</v>
          </cell>
          <cell r="K504" t="str">
            <v>大堀　陽子</v>
          </cell>
          <cell r="L504">
            <v>10320000</v>
          </cell>
          <cell r="M504" t="str">
            <v>研究推進課（22-）</v>
          </cell>
          <cell r="N504">
            <v>650000000</v>
          </cell>
          <cell r="O504" t="str">
            <v>（支出）科学研究費補助金</v>
          </cell>
          <cell r="P504">
            <v>1</v>
          </cell>
          <cell r="Q504" t="str">
            <v>直接経費</v>
          </cell>
          <cell r="R504">
            <v>3</v>
          </cell>
          <cell r="S504" t="str">
            <v>科研費</v>
          </cell>
          <cell r="T504">
            <v>1</v>
          </cell>
          <cell r="U504" t="str">
            <v>繰越有</v>
          </cell>
          <cell r="V504" t="str">
            <v>H23. 4. 1</v>
          </cell>
          <cell r="W504" t="str">
            <v>H24. 3.31</v>
          </cell>
          <cell r="X504">
            <v>1000011</v>
          </cell>
          <cell r="Y504" t="str">
            <v>小野寺　淳</v>
          </cell>
          <cell r="Z504">
            <v>10900000</v>
          </cell>
          <cell r="AA504" t="str">
            <v>研）学術院</v>
          </cell>
          <cell r="AB504" t="str">
            <v>国際総合科学部（八景）</v>
          </cell>
          <cell r="AC504" t="str">
            <v>教授</v>
          </cell>
          <cell r="AH504">
            <v>1</v>
          </cell>
          <cell r="AI504" t="str">
            <v>開始</v>
          </cell>
          <cell r="AK504" t="str">
            <v>基盤研究(C)</v>
          </cell>
          <cell r="AL504" t="str">
            <v>H23. 4</v>
          </cell>
          <cell r="AM504" t="str">
            <v>H23. 9</v>
          </cell>
        </row>
        <row r="505">
          <cell r="A505">
            <v>1122710223</v>
          </cell>
          <cell r="B505" t="str">
            <v>(科研)天然有機化合物を基盤とした新規低酸素誘導因子阻害剤の創製</v>
          </cell>
          <cell r="C505">
            <v>10901265</v>
          </cell>
          <cell r="D505" t="str">
            <v>研）石川　裕一（23-）</v>
          </cell>
          <cell r="E505" t="str">
            <v>H23. 4. 1</v>
          </cell>
          <cell r="G505" t="str">
            <v>H23年度</v>
          </cell>
          <cell r="H505" t="str">
            <v>(科研)天然有機化合物を基盤とした新規低酸</v>
          </cell>
          <cell r="I505" t="str">
            <v>科学研究費補助金</v>
          </cell>
          <cell r="J505">
            <v>8160006</v>
          </cell>
          <cell r="K505" t="str">
            <v>大堀　陽子</v>
          </cell>
          <cell r="L505">
            <v>10320000</v>
          </cell>
          <cell r="M505" t="str">
            <v>研究推進課（22-）</v>
          </cell>
          <cell r="N505">
            <v>650000000</v>
          </cell>
          <cell r="O505" t="str">
            <v>（支出）科学研究費補助金</v>
          </cell>
          <cell r="P505">
            <v>1</v>
          </cell>
          <cell r="Q505" t="str">
            <v>直接経費</v>
          </cell>
          <cell r="R505">
            <v>3</v>
          </cell>
          <cell r="S505" t="str">
            <v>科研費</v>
          </cell>
          <cell r="T505">
            <v>1</v>
          </cell>
          <cell r="U505" t="str">
            <v>繰越有</v>
          </cell>
          <cell r="V505" t="str">
            <v>H23. 4. 1</v>
          </cell>
          <cell r="W505" t="str">
            <v>H24. 3.31</v>
          </cell>
          <cell r="X505">
            <v>1110507</v>
          </cell>
          <cell r="Y505" t="str">
            <v>石川　裕一</v>
          </cell>
          <cell r="Z505">
            <v>10900000</v>
          </cell>
          <cell r="AA505" t="str">
            <v>研）学術院</v>
          </cell>
          <cell r="AB505" t="str">
            <v>国際総合科学部(八景）</v>
          </cell>
          <cell r="AC505" t="str">
            <v>助教</v>
          </cell>
          <cell r="AH505">
            <v>1</v>
          </cell>
          <cell r="AI505" t="str">
            <v>開始</v>
          </cell>
          <cell r="AK505" t="str">
            <v>若手研究（B)</v>
          </cell>
          <cell r="AL505" t="str">
            <v>H23. 4</v>
          </cell>
          <cell r="AM505" t="str">
            <v>H23. 9</v>
          </cell>
        </row>
        <row r="506">
          <cell r="A506">
            <v>1122590743</v>
          </cell>
          <cell r="B506" t="str">
            <v>（科研）C型肝炎ウイルスの脂質代謝への影響と新たな治療標的の開発と研究</v>
          </cell>
          <cell r="C506">
            <v>11001190</v>
          </cell>
          <cell r="D506" t="str">
            <v>病附）中島　淳（20-）</v>
          </cell>
          <cell r="E506" t="str">
            <v>H20. 4. 1</v>
          </cell>
          <cell r="G506" t="str">
            <v>H23年度</v>
          </cell>
          <cell r="H506" t="str">
            <v>（科研）C型肝炎ウイルスの脂質代謝への影</v>
          </cell>
          <cell r="I506" t="str">
            <v>科学研究費補助金</v>
          </cell>
          <cell r="J506">
            <v>8160006</v>
          </cell>
          <cell r="K506" t="str">
            <v>大堀　陽子</v>
          </cell>
          <cell r="L506">
            <v>10320000</v>
          </cell>
          <cell r="M506" t="str">
            <v>研究推進課（22-）</v>
          </cell>
          <cell r="N506">
            <v>650000000</v>
          </cell>
          <cell r="O506" t="str">
            <v>（支出）科学研究費補助金</v>
          </cell>
          <cell r="P506">
            <v>1</v>
          </cell>
          <cell r="Q506" t="str">
            <v>直接経費</v>
          </cell>
          <cell r="R506">
            <v>3</v>
          </cell>
          <cell r="S506" t="str">
            <v>科研費</v>
          </cell>
          <cell r="T506">
            <v>1</v>
          </cell>
          <cell r="U506" t="str">
            <v>繰越有</v>
          </cell>
          <cell r="V506" t="str">
            <v>H23. 4. 1</v>
          </cell>
          <cell r="W506" t="str">
            <v>H24. 3.31</v>
          </cell>
          <cell r="X506">
            <v>1040013</v>
          </cell>
          <cell r="Y506" t="str">
            <v>斉藤　聡</v>
          </cell>
          <cell r="Z506">
            <v>10950000</v>
          </cell>
          <cell r="AA506" t="str">
            <v>研）学術院（福浦）</v>
          </cell>
          <cell r="AB506" t="str">
            <v>医学部</v>
          </cell>
          <cell r="AC506" t="str">
            <v>准教授</v>
          </cell>
          <cell r="AH506">
            <v>1</v>
          </cell>
          <cell r="AI506" t="str">
            <v>開始</v>
          </cell>
          <cell r="AK506" t="str">
            <v>基盤研究(C)</v>
          </cell>
          <cell r="AL506" t="str">
            <v>H23. 4</v>
          </cell>
          <cell r="AM506" t="str">
            <v>H23. 9</v>
          </cell>
        </row>
        <row r="507">
          <cell r="A507">
            <v>1123590382</v>
          </cell>
          <cell r="B507" t="str">
            <v>(科基)多民族の強度近視患者を対象としたゲノムワイドな相関解析</v>
          </cell>
          <cell r="C507">
            <v>11351079</v>
          </cell>
          <cell r="D507" t="str">
            <v>客）目黒　明（22-）</v>
          </cell>
          <cell r="E507" t="str">
            <v>H22. 4. 1</v>
          </cell>
          <cell r="G507" t="str">
            <v>H23年度</v>
          </cell>
          <cell r="H507" t="str">
            <v>(科基)多民族の強度近視患者を対象としたゲ</v>
          </cell>
          <cell r="I507" t="str">
            <v>科研費(基金分)</v>
          </cell>
          <cell r="J507">
            <v>8160006</v>
          </cell>
          <cell r="K507" t="str">
            <v>大堀　陽子</v>
          </cell>
          <cell r="L507">
            <v>10320000</v>
          </cell>
          <cell r="M507" t="str">
            <v>研究推進課（22-）</v>
          </cell>
          <cell r="N507">
            <v>652000000</v>
          </cell>
          <cell r="O507" t="str">
            <v>（支出）学術研究助成基金助成金(科基)</v>
          </cell>
          <cell r="P507">
            <v>1</v>
          </cell>
          <cell r="Q507" t="str">
            <v>直接経費</v>
          </cell>
          <cell r="R507">
            <v>3</v>
          </cell>
          <cell r="S507" t="str">
            <v>科研費</v>
          </cell>
          <cell r="T507">
            <v>1</v>
          </cell>
          <cell r="U507" t="str">
            <v>繰越有</v>
          </cell>
          <cell r="V507" t="str">
            <v>H23. 4.28</v>
          </cell>
          <cell r="W507" t="str">
            <v>H26. 3.31</v>
          </cell>
          <cell r="X507">
            <v>1090519</v>
          </cell>
          <cell r="Y507" t="str">
            <v>野村　直子</v>
          </cell>
          <cell r="Z507">
            <v>10950000</v>
          </cell>
          <cell r="AA507" t="str">
            <v>研）学術院（福浦）</v>
          </cell>
          <cell r="AB507" t="str">
            <v>医学部</v>
          </cell>
          <cell r="AC507" t="str">
            <v>准教授</v>
          </cell>
          <cell r="AH507">
            <v>1</v>
          </cell>
          <cell r="AI507" t="str">
            <v>開始</v>
          </cell>
          <cell r="AK507" t="str">
            <v>基盤研究(C)(基金)</v>
          </cell>
          <cell r="AL507" t="str">
            <v>H23. 4</v>
          </cell>
          <cell r="AM507" t="str">
            <v>H23. 9</v>
          </cell>
        </row>
        <row r="508">
          <cell r="A508">
            <v>1123592137</v>
          </cell>
          <cell r="B508" t="str">
            <v>(科基)HDAC阻害薬を併用した微量抗原を標的としたグリオーマに対する免疫療法の開発</v>
          </cell>
          <cell r="C508">
            <v>11351016</v>
          </cell>
          <cell r="D508" t="str">
            <v>客）佐藤　秀光(19-)</v>
          </cell>
          <cell r="E508" t="str">
            <v>H19. 4. 1</v>
          </cell>
          <cell r="G508" t="str">
            <v>H23年度</v>
          </cell>
          <cell r="H508" t="str">
            <v>(科基)HDAC阻害薬を併用した微量抗原を標的</v>
          </cell>
          <cell r="I508" t="str">
            <v>科研費(基金分)</v>
          </cell>
          <cell r="J508">
            <v>8160006</v>
          </cell>
          <cell r="K508" t="str">
            <v>大堀　陽子</v>
          </cell>
          <cell r="L508">
            <v>10320000</v>
          </cell>
          <cell r="M508" t="str">
            <v>研究推進課（22-）</v>
          </cell>
          <cell r="N508">
            <v>652000000</v>
          </cell>
          <cell r="O508" t="str">
            <v>（支出）学術研究助成基金助成金(科基)</v>
          </cell>
          <cell r="P508">
            <v>1</v>
          </cell>
          <cell r="Q508" t="str">
            <v>直接経費</v>
          </cell>
          <cell r="R508">
            <v>3</v>
          </cell>
          <cell r="S508" t="str">
            <v>科研費</v>
          </cell>
          <cell r="T508">
            <v>1</v>
          </cell>
          <cell r="U508" t="str">
            <v>繰越有</v>
          </cell>
          <cell r="V508" t="str">
            <v>H23. 4.28</v>
          </cell>
          <cell r="W508" t="str">
            <v>H27. 3.31</v>
          </cell>
          <cell r="X508">
            <v>5160016</v>
          </cell>
          <cell r="Y508" t="str">
            <v>佐藤　秀光</v>
          </cell>
          <cell r="Z508">
            <v>11350000</v>
          </cell>
          <cell r="AA508" t="str">
            <v>客)客員教員等(福浦)(19-)</v>
          </cell>
          <cell r="AB508" t="str">
            <v>医学部</v>
          </cell>
          <cell r="AC508" t="str">
            <v>客員研究員</v>
          </cell>
          <cell r="AH508">
            <v>1</v>
          </cell>
          <cell r="AI508" t="str">
            <v>開始</v>
          </cell>
          <cell r="AK508" t="str">
            <v>基盤研究(C)(基金)</v>
          </cell>
          <cell r="AL508" t="str">
            <v>H23. 4</v>
          </cell>
          <cell r="AM508" t="str">
            <v>H23. 9</v>
          </cell>
        </row>
        <row r="509">
          <cell r="A509">
            <v>1122791999</v>
          </cell>
          <cell r="B509" t="str">
            <v>(科研)放射線照射後ヒト唾液腺における幹/前駆細胞の分離とその特性解析</v>
          </cell>
          <cell r="C509">
            <v>11351074</v>
          </cell>
          <cell r="D509" t="str">
            <v>客）佐藤　有紀（22-）</v>
          </cell>
          <cell r="E509" t="str">
            <v>H22. 4. 1</v>
          </cell>
          <cell r="G509" t="str">
            <v>H23年度</v>
          </cell>
          <cell r="H509" t="str">
            <v>(科研)放射線照射後ヒト唾液腺における幹/</v>
          </cell>
          <cell r="I509" t="str">
            <v>科学研究費補助金</v>
          </cell>
          <cell r="J509">
            <v>8160006</v>
          </cell>
          <cell r="K509" t="str">
            <v>大堀　陽子</v>
          </cell>
          <cell r="L509">
            <v>10320000</v>
          </cell>
          <cell r="M509" t="str">
            <v>研究推進課（22-）</v>
          </cell>
          <cell r="N509">
            <v>650000000</v>
          </cell>
          <cell r="O509" t="str">
            <v>（支出）科学研究費補助金</v>
          </cell>
          <cell r="P509">
            <v>1</v>
          </cell>
          <cell r="Q509" t="str">
            <v>直接経費</v>
          </cell>
          <cell r="R509">
            <v>3</v>
          </cell>
          <cell r="S509" t="str">
            <v>科研費</v>
          </cell>
          <cell r="T509">
            <v>1</v>
          </cell>
          <cell r="U509" t="str">
            <v>繰越有</v>
          </cell>
          <cell r="V509" t="str">
            <v>H23. 4. 1</v>
          </cell>
          <cell r="W509" t="str">
            <v>H24. 3.31</v>
          </cell>
          <cell r="X509">
            <v>5160051</v>
          </cell>
          <cell r="Y509" t="str">
            <v>佐藤　有紀</v>
          </cell>
          <cell r="Z509">
            <v>11350000</v>
          </cell>
          <cell r="AA509" t="str">
            <v>客)客員教員等(福浦)(19-)</v>
          </cell>
          <cell r="AB509" t="str">
            <v>医学部</v>
          </cell>
          <cell r="AC509" t="str">
            <v>共同研究員</v>
          </cell>
          <cell r="AH509">
            <v>1</v>
          </cell>
          <cell r="AI509" t="str">
            <v>開始</v>
          </cell>
          <cell r="AK509" t="str">
            <v>若手研究(B)</v>
          </cell>
          <cell r="AL509" t="str">
            <v>H23. 4</v>
          </cell>
          <cell r="AM509" t="str">
            <v>H23. 9</v>
          </cell>
        </row>
        <row r="510">
          <cell r="A510">
            <v>1123593246</v>
          </cell>
          <cell r="B510" t="str">
            <v>(科基)開頭腫瘍摘出術患者におけるQOL向上のための支援プログラムの開発</v>
          </cell>
          <cell r="C510">
            <v>11351097</v>
          </cell>
          <cell r="D510" t="str">
            <v>客）菅野　洋（23-）</v>
          </cell>
          <cell r="E510" t="str">
            <v>H23. 4. 1</v>
          </cell>
          <cell r="G510" t="str">
            <v>H23年度</v>
          </cell>
          <cell r="H510" t="str">
            <v>(科基)開頭腫瘍摘出術患者におけるQOL向上</v>
          </cell>
          <cell r="I510" t="str">
            <v>科研費(基金分)</v>
          </cell>
          <cell r="J510">
            <v>8160006</v>
          </cell>
          <cell r="K510" t="str">
            <v>大堀　陽子</v>
          </cell>
          <cell r="L510">
            <v>10320000</v>
          </cell>
          <cell r="M510" t="str">
            <v>研究推進課（22-）</v>
          </cell>
          <cell r="N510">
            <v>652000000</v>
          </cell>
          <cell r="O510" t="str">
            <v>（支出）学術研究助成基金助成金(科基)</v>
          </cell>
          <cell r="P510">
            <v>1</v>
          </cell>
          <cell r="Q510" t="str">
            <v>直接経費</v>
          </cell>
          <cell r="R510">
            <v>3</v>
          </cell>
          <cell r="S510" t="str">
            <v>科研費</v>
          </cell>
          <cell r="T510">
            <v>1</v>
          </cell>
          <cell r="U510" t="str">
            <v>繰越有</v>
          </cell>
          <cell r="V510" t="str">
            <v>H23. 4.28</v>
          </cell>
          <cell r="W510" t="str">
            <v>H26. 3.31</v>
          </cell>
          <cell r="X510">
            <v>781454</v>
          </cell>
          <cell r="Y510" t="str">
            <v>五木田　和枝</v>
          </cell>
          <cell r="Z510">
            <v>10950000</v>
          </cell>
          <cell r="AA510" t="str">
            <v>研）学術院（福浦）</v>
          </cell>
          <cell r="AB510" t="str">
            <v>医学部</v>
          </cell>
          <cell r="AC510" t="str">
            <v>准教授</v>
          </cell>
          <cell r="AH510">
            <v>1</v>
          </cell>
          <cell r="AI510" t="str">
            <v>開始</v>
          </cell>
          <cell r="AK510" t="str">
            <v>基盤研究(C)(基金)</v>
          </cell>
          <cell r="AL510" t="str">
            <v>H23. 4</v>
          </cell>
          <cell r="AM510" t="str">
            <v>H23. 9</v>
          </cell>
        </row>
        <row r="511">
          <cell r="A511">
            <v>1123592602</v>
          </cell>
          <cell r="B511" t="str">
            <v>(科基)難治性内因性ぶどう膜炎における網羅的自己抗体解析研究</v>
          </cell>
          <cell r="C511">
            <v>11351079</v>
          </cell>
          <cell r="D511" t="str">
            <v>客）目黒　明（22-）</v>
          </cell>
          <cell r="E511" t="str">
            <v>H22. 4. 1</v>
          </cell>
          <cell r="G511" t="str">
            <v>H23年度</v>
          </cell>
          <cell r="H511" t="str">
            <v>(科基)難治性内因性ぶどう膜炎における網羅</v>
          </cell>
          <cell r="I511" t="str">
            <v>科研費（基金分)</v>
          </cell>
          <cell r="J511">
            <v>8160006</v>
          </cell>
          <cell r="K511" t="str">
            <v>大堀　陽子</v>
          </cell>
          <cell r="L511">
            <v>10320000</v>
          </cell>
          <cell r="M511" t="str">
            <v>研究推進課（22-）</v>
          </cell>
          <cell r="N511">
            <v>652000000</v>
          </cell>
          <cell r="O511" t="str">
            <v>（支出）学術研究助成基金助成金(科基)</v>
          </cell>
          <cell r="P511">
            <v>1</v>
          </cell>
          <cell r="Q511" t="str">
            <v>直接経費</v>
          </cell>
          <cell r="R511">
            <v>3</v>
          </cell>
          <cell r="S511" t="str">
            <v>科研費</v>
          </cell>
          <cell r="T511">
            <v>1</v>
          </cell>
          <cell r="U511" t="str">
            <v>繰越有</v>
          </cell>
          <cell r="V511" t="str">
            <v>H23. 4.28</v>
          </cell>
          <cell r="W511" t="str">
            <v>H26. 3.31</v>
          </cell>
          <cell r="X511">
            <v>7160300</v>
          </cell>
          <cell r="Y511" t="str">
            <v>目黒　明</v>
          </cell>
          <cell r="Z511">
            <v>11350000</v>
          </cell>
          <cell r="AA511" t="str">
            <v>客)客員教員等(福浦)(19-)</v>
          </cell>
          <cell r="AB511" t="str">
            <v>医学部</v>
          </cell>
          <cell r="AC511" t="str">
            <v>特任助教</v>
          </cell>
          <cell r="AH511">
            <v>1</v>
          </cell>
          <cell r="AI511" t="str">
            <v>開始</v>
          </cell>
          <cell r="AK511" t="str">
            <v>基盤研究（C)(基金)　分担者（北海道大学）</v>
          </cell>
          <cell r="AL511" t="str">
            <v>H23. 4</v>
          </cell>
          <cell r="AM511" t="str">
            <v>H23. 9</v>
          </cell>
        </row>
        <row r="512">
          <cell r="A512">
            <v>1122591744</v>
          </cell>
          <cell r="B512" t="str">
            <v>(科研)疼痛が記憶学習に及ぼす影響の、行動学的及び中枢神経系での組織学・生理学的検討</v>
          </cell>
          <cell r="C512">
            <v>10952311</v>
          </cell>
          <cell r="D512" t="str">
            <v>研）新堀　博展（20-）</v>
          </cell>
          <cell r="E512" t="str">
            <v>H20. 4. 1</v>
          </cell>
          <cell r="G512" t="str">
            <v>H23年度</v>
          </cell>
          <cell r="H512" t="str">
            <v>(科研)疼痛が記憶学習に及ぼす影響の、行動</v>
          </cell>
          <cell r="I512" t="str">
            <v>科学研究費補助金</v>
          </cell>
          <cell r="J512">
            <v>8160006</v>
          </cell>
          <cell r="K512" t="str">
            <v>大堀　陽子</v>
          </cell>
          <cell r="L512">
            <v>10320000</v>
          </cell>
          <cell r="M512" t="str">
            <v>研究推進課（22-）</v>
          </cell>
          <cell r="N512">
            <v>650000000</v>
          </cell>
          <cell r="O512" t="str">
            <v>（支出）科学研究費補助金</v>
          </cell>
          <cell r="P512">
            <v>1</v>
          </cell>
          <cell r="Q512" t="str">
            <v>直接経費</v>
          </cell>
          <cell r="R512">
            <v>3</v>
          </cell>
          <cell r="S512" t="str">
            <v>科研費</v>
          </cell>
          <cell r="T512">
            <v>1</v>
          </cell>
          <cell r="U512" t="str">
            <v>繰越有</v>
          </cell>
          <cell r="V512" t="str">
            <v>H23. 4. 1</v>
          </cell>
          <cell r="W512" t="str">
            <v>H24. 3.31</v>
          </cell>
          <cell r="X512">
            <v>990167</v>
          </cell>
          <cell r="Y512" t="str">
            <v>小川　賢一</v>
          </cell>
          <cell r="Z512">
            <v>20500000</v>
          </cell>
          <cell r="AA512" t="str">
            <v>附）診療科</v>
          </cell>
          <cell r="AB512" t="str">
            <v>附属病院</v>
          </cell>
          <cell r="AC512" t="str">
            <v>准教授</v>
          </cell>
          <cell r="AH512">
            <v>1</v>
          </cell>
          <cell r="AI512" t="str">
            <v>開始</v>
          </cell>
          <cell r="AK512" t="str">
            <v>基盤研究(C)</v>
          </cell>
          <cell r="AL512" t="str">
            <v>H23. 4</v>
          </cell>
          <cell r="AM512" t="str">
            <v>H23. 9</v>
          </cell>
        </row>
        <row r="513">
          <cell r="A513">
            <v>1123592976</v>
          </cell>
          <cell r="B513" t="str">
            <v>(科基)発現遺伝子に基づく組織の悪性度と患者免疫能評価を組み合わせた口腔癌の予後診断法</v>
          </cell>
          <cell r="C513">
            <v>10952219</v>
          </cell>
          <cell r="D513" t="str">
            <v>研）藤内　祝(19-)</v>
          </cell>
          <cell r="E513" t="str">
            <v>H19. 4. 1</v>
          </cell>
          <cell r="G513" t="str">
            <v>H23年度</v>
          </cell>
          <cell r="H513" t="str">
            <v>(科基)発現遺伝子に基づく組織の悪性度と患</v>
          </cell>
          <cell r="I513" t="str">
            <v>科研費(基金分)</v>
          </cell>
          <cell r="J513">
            <v>8160006</v>
          </cell>
          <cell r="K513" t="str">
            <v>大堀　陽子</v>
          </cell>
          <cell r="L513">
            <v>10320000</v>
          </cell>
          <cell r="M513" t="str">
            <v>研究推進課（22-）</v>
          </cell>
          <cell r="N513">
            <v>652000000</v>
          </cell>
          <cell r="O513" t="str">
            <v>（支出）学術研究助成基金助成金(科基)</v>
          </cell>
          <cell r="P513">
            <v>1</v>
          </cell>
          <cell r="Q513" t="str">
            <v>直接経費</v>
          </cell>
          <cell r="R513">
            <v>3</v>
          </cell>
          <cell r="S513" t="str">
            <v>科研費</v>
          </cell>
          <cell r="T513">
            <v>1</v>
          </cell>
          <cell r="U513" t="str">
            <v>繰越有</v>
          </cell>
          <cell r="V513" t="str">
            <v>H23. 4.28</v>
          </cell>
          <cell r="W513" t="str">
            <v>H26. 3.31</v>
          </cell>
          <cell r="X513">
            <v>1060507</v>
          </cell>
          <cell r="Y513" t="str">
            <v>藤内　祝</v>
          </cell>
          <cell r="Z513">
            <v>10950000</v>
          </cell>
          <cell r="AA513" t="str">
            <v>研）学術院（福浦）</v>
          </cell>
          <cell r="AB513" t="str">
            <v>医学部</v>
          </cell>
          <cell r="AC513" t="str">
            <v>教授</v>
          </cell>
          <cell r="AH513">
            <v>1</v>
          </cell>
          <cell r="AI513" t="str">
            <v>開始</v>
          </cell>
          <cell r="AK513" t="str">
            <v>基盤研究(C)(基金）　分担者(朝日大学）</v>
          </cell>
          <cell r="AL513" t="str">
            <v>H23. 4</v>
          </cell>
          <cell r="AM513" t="str">
            <v>H23. 9</v>
          </cell>
        </row>
        <row r="514">
          <cell r="A514">
            <v>1123592932</v>
          </cell>
          <cell r="B514" t="str">
            <v>(科基)口腔癌に対する超選択的動注法のための複合画像誘導手法による手術支援システムの開発</v>
          </cell>
          <cell r="C514">
            <v>11001244</v>
          </cell>
          <cell r="D514" t="str">
            <v>病附）岩井　俊憲（22-）</v>
          </cell>
          <cell r="E514" t="str">
            <v>H22. 4. 1</v>
          </cell>
          <cell r="G514" t="str">
            <v>H23年度</v>
          </cell>
          <cell r="H514" t="str">
            <v>(科基)口腔癌に対する超選択的動注法のため</v>
          </cell>
          <cell r="I514" t="str">
            <v>科研費(基金分)</v>
          </cell>
          <cell r="J514">
            <v>8160006</v>
          </cell>
          <cell r="K514" t="str">
            <v>大堀　陽子</v>
          </cell>
          <cell r="L514">
            <v>10320000</v>
          </cell>
          <cell r="M514" t="str">
            <v>研究推進課（22-）</v>
          </cell>
          <cell r="N514">
            <v>652000000</v>
          </cell>
          <cell r="O514" t="str">
            <v>（支出）学術研究助成基金助成金(科基)</v>
          </cell>
          <cell r="P514">
            <v>1</v>
          </cell>
          <cell r="Q514" t="str">
            <v>直接経費</v>
          </cell>
          <cell r="R514">
            <v>3</v>
          </cell>
          <cell r="S514" t="str">
            <v>科研費</v>
          </cell>
          <cell r="T514">
            <v>1</v>
          </cell>
          <cell r="U514" t="str">
            <v>繰越有</v>
          </cell>
          <cell r="V514" t="str">
            <v>H23. 4.28</v>
          </cell>
          <cell r="W514" t="str">
            <v>H26. 3.31</v>
          </cell>
          <cell r="X514">
            <v>5160069</v>
          </cell>
          <cell r="Y514" t="str">
            <v>不破　信和</v>
          </cell>
          <cell r="Z514">
            <v>11350000</v>
          </cell>
          <cell r="AA514" t="str">
            <v>客)客員教員等(福浦)(19-)</v>
          </cell>
          <cell r="AB514" t="str">
            <v>医学部</v>
          </cell>
          <cell r="AC514" t="str">
            <v>客員教授</v>
          </cell>
          <cell r="AH514">
            <v>1</v>
          </cell>
          <cell r="AI514" t="str">
            <v>開始</v>
          </cell>
          <cell r="AK514" t="str">
            <v>基盤研究(C)(基金)</v>
          </cell>
          <cell r="AL514" t="str">
            <v>H23. 4</v>
          </cell>
          <cell r="AM514" t="str">
            <v>H23. 9</v>
          </cell>
        </row>
        <row r="515">
          <cell r="A515">
            <v>1122500511</v>
          </cell>
          <cell r="B515" t="str">
            <v>（科研）深部静脈血栓症を予防するためのCPMを駆使した椅子の開発</v>
          </cell>
          <cell r="C515">
            <v>10952180</v>
          </cell>
          <cell r="D515" t="str">
            <v>研）齋藤　知行(19-)</v>
          </cell>
          <cell r="E515" t="str">
            <v>H19. 4. 1</v>
          </cell>
          <cell r="G515" t="str">
            <v>H23年度</v>
          </cell>
          <cell r="H515" t="str">
            <v>（科研）深部静脈血栓症を予防するためのCP</v>
          </cell>
          <cell r="I515" t="str">
            <v>科学研究費補助金</v>
          </cell>
          <cell r="J515">
            <v>8160006</v>
          </cell>
          <cell r="K515" t="str">
            <v>大堀　陽子</v>
          </cell>
          <cell r="L515">
            <v>10320000</v>
          </cell>
          <cell r="M515" t="str">
            <v>研究推進課（22-）</v>
          </cell>
          <cell r="N515">
            <v>650000000</v>
          </cell>
          <cell r="O515" t="str">
            <v>（支出）科学研究費補助金</v>
          </cell>
          <cell r="P515">
            <v>1</v>
          </cell>
          <cell r="Q515" t="str">
            <v>直接経費</v>
          </cell>
          <cell r="R515">
            <v>3</v>
          </cell>
          <cell r="S515" t="str">
            <v>科研費</v>
          </cell>
          <cell r="T515">
            <v>1</v>
          </cell>
          <cell r="U515" t="str">
            <v>繰越有</v>
          </cell>
          <cell r="V515" t="str">
            <v>H23. 4. 1</v>
          </cell>
          <cell r="W515" t="str">
            <v>H24. 3.31</v>
          </cell>
          <cell r="X515">
            <v>1030033</v>
          </cell>
          <cell r="Y515" t="str">
            <v>青田　洋一</v>
          </cell>
          <cell r="Z515">
            <v>10950000</v>
          </cell>
          <cell r="AA515" t="str">
            <v>研）学術院（福浦）</v>
          </cell>
          <cell r="AB515" t="str">
            <v>医学部</v>
          </cell>
          <cell r="AC515" t="str">
            <v>准教授</v>
          </cell>
          <cell r="AH515">
            <v>1</v>
          </cell>
          <cell r="AI515" t="str">
            <v>開始</v>
          </cell>
          <cell r="AK515" t="str">
            <v>基盤研究(C)</v>
          </cell>
          <cell r="AL515" t="str">
            <v>H23. 4</v>
          </cell>
          <cell r="AM515" t="str">
            <v>H23. 9</v>
          </cell>
        </row>
        <row r="516">
          <cell r="A516">
            <v>1122591389</v>
          </cell>
          <cell r="B516" t="str">
            <v>(科研)人工骨マーカーを用いた画像誘導放射線治療の研究</v>
          </cell>
          <cell r="C516">
            <v>11005237</v>
          </cell>
          <cell r="D516" t="str">
            <v>病）三好　康秀（20-）</v>
          </cell>
          <cell r="E516" t="str">
            <v>H20. 4. 1</v>
          </cell>
          <cell r="G516" t="str">
            <v>H23年度</v>
          </cell>
          <cell r="H516" t="str">
            <v>(科研)人工骨マーカーを用いた画像誘導放射</v>
          </cell>
          <cell r="I516" t="str">
            <v>科学研究費補助金</v>
          </cell>
          <cell r="J516">
            <v>8160006</v>
          </cell>
          <cell r="K516" t="str">
            <v>大堀　陽子</v>
          </cell>
          <cell r="L516">
            <v>10320000</v>
          </cell>
          <cell r="M516" t="str">
            <v>研究推進課（22-）</v>
          </cell>
          <cell r="N516">
            <v>650000000</v>
          </cell>
          <cell r="O516" t="str">
            <v>（支出）科学研究費補助金</v>
          </cell>
          <cell r="P516">
            <v>1</v>
          </cell>
          <cell r="Q516" t="str">
            <v>直接経費</v>
          </cell>
          <cell r="R516">
            <v>3</v>
          </cell>
          <cell r="S516" t="str">
            <v>科研費</v>
          </cell>
          <cell r="T516">
            <v>1</v>
          </cell>
          <cell r="U516" t="str">
            <v>繰越有</v>
          </cell>
          <cell r="V516" t="str">
            <v>H23. 4. 1</v>
          </cell>
          <cell r="W516" t="str">
            <v>H24. 3.31</v>
          </cell>
          <cell r="X516">
            <v>951164</v>
          </cell>
          <cell r="Y516" t="str">
            <v>荻野　伊知朗</v>
          </cell>
          <cell r="Z516">
            <v>30500000</v>
          </cell>
          <cell r="AA516" t="str">
            <v>セ）診療科</v>
          </cell>
          <cell r="AB516" t="str">
            <v>センター病院</v>
          </cell>
          <cell r="AC516" t="str">
            <v>准教授</v>
          </cell>
          <cell r="AH516">
            <v>1</v>
          </cell>
          <cell r="AI516" t="str">
            <v>開始</v>
          </cell>
          <cell r="AK516" t="str">
            <v>基盤研究(C)</v>
          </cell>
          <cell r="AL516" t="str">
            <v>H23. 4</v>
          </cell>
          <cell r="AM516" t="str">
            <v>H23. 9</v>
          </cell>
        </row>
        <row r="517">
          <cell r="A517">
            <v>1121300171</v>
          </cell>
          <cell r="B517" t="str">
            <v>（科研）細胞内シグナル伝達解析を活用した軟骨再生を促進する超音波刺激条件の特定に関する研究</v>
          </cell>
          <cell r="C517">
            <v>10952103</v>
          </cell>
          <cell r="D517" t="str">
            <v>研）青田　洋一（19-）</v>
          </cell>
          <cell r="E517" t="str">
            <v>H19. 4. 1</v>
          </cell>
          <cell r="G517" t="str">
            <v>H23年度</v>
          </cell>
          <cell r="H517" t="str">
            <v>（科研）細胞内シグナル伝達解析を活用した</v>
          </cell>
          <cell r="I517" t="str">
            <v>科学研究費補助金</v>
          </cell>
          <cell r="J517">
            <v>8160006</v>
          </cell>
          <cell r="K517" t="str">
            <v>大堀　陽子</v>
          </cell>
          <cell r="L517">
            <v>10320000</v>
          </cell>
          <cell r="M517" t="str">
            <v>研究推進課（22-）</v>
          </cell>
          <cell r="N517">
            <v>650000000</v>
          </cell>
          <cell r="O517" t="str">
            <v>（支出）科学研究費補助金</v>
          </cell>
          <cell r="P517">
            <v>1</v>
          </cell>
          <cell r="Q517" t="str">
            <v>直接経費</v>
          </cell>
          <cell r="R517">
            <v>3</v>
          </cell>
          <cell r="S517" t="str">
            <v>科研費</v>
          </cell>
          <cell r="T517">
            <v>1</v>
          </cell>
          <cell r="U517" t="str">
            <v>繰越有</v>
          </cell>
          <cell r="V517" t="str">
            <v>H23. 4. 1</v>
          </cell>
          <cell r="W517" t="str">
            <v>H24. 3.31</v>
          </cell>
          <cell r="X517">
            <v>1080525</v>
          </cell>
          <cell r="Y517" t="str">
            <v>熊谷　研</v>
          </cell>
          <cell r="Z517">
            <v>10950000</v>
          </cell>
          <cell r="AA517" t="str">
            <v>研）学術院（福浦）</v>
          </cell>
          <cell r="AB517" t="str">
            <v>医学部</v>
          </cell>
          <cell r="AC517" t="str">
            <v>助教</v>
          </cell>
          <cell r="AH517">
            <v>1</v>
          </cell>
          <cell r="AI517" t="str">
            <v>開始</v>
          </cell>
          <cell r="AK517" t="str">
            <v>基盤研究(B)　分担者（神奈川歯科大学）</v>
          </cell>
          <cell r="AL517" t="str">
            <v>H23. 4</v>
          </cell>
          <cell r="AM517" t="str">
            <v>H23. 9</v>
          </cell>
        </row>
        <row r="518">
          <cell r="A518">
            <v>1123520232</v>
          </cell>
          <cell r="B518" t="str">
            <v>(科基)初期「東京日日新聞｣紙面の総合的な調査研究</v>
          </cell>
          <cell r="C518">
            <v>10901071</v>
          </cell>
          <cell r="D518" t="str">
            <v>研）山田　俊治</v>
          </cell>
          <cell r="E518" t="str">
            <v>H16. 4. 1</v>
          </cell>
          <cell r="G518" t="str">
            <v>H23年度</v>
          </cell>
          <cell r="H518" t="str">
            <v>(科基)初期「東京日日新聞｣紙面の総合的な</v>
          </cell>
          <cell r="I518" t="str">
            <v>科研費(基金分)</v>
          </cell>
          <cell r="J518">
            <v>8160006</v>
          </cell>
          <cell r="K518" t="str">
            <v>大堀　陽子</v>
          </cell>
          <cell r="L518">
            <v>10320000</v>
          </cell>
          <cell r="M518" t="str">
            <v>研究推進課（22-）</v>
          </cell>
          <cell r="N518">
            <v>652000000</v>
          </cell>
          <cell r="O518" t="str">
            <v>（支出）学術研究助成基金助成金(科基)</v>
          </cell>
          <cell r="P518">
            <v>1</v>
          </cell>
          <cell r="Q518" t="str">
            <v>直接経費</v>
          </cell>
          <cell r="R518">
            <v>3</v>
          </cell>
          <cell r="S518" t="str">
            <v>科研費</v>
          </cell>
          <cell r="T518">
            <v>1</v>
          </cell>
          <cell r="U518" t="str">
            <v>繰越有</v>
          </cell>
          <cell r="V518" t="str">
            <v>H23. 4.28</v>
          </cell>
          <cell r="W518" t="str">
            <v>H26. 3.31</v>
          </cell>
          <cell r="X518">
            <v>920173</v>
          </cell>
          <cell r="Y518" t="str">
            <v>山田　俊治</v>
          </cell>
          <cell r="Z518">
            <v>10900000</v>
          </cell>
          <cell r="AA518" t="str">
            <v>研）学術院</v>
          </cell>
          <cell r="AB518" t="str">
            <v>国際総合科学部(八景）</v>
          </cell>
          <cell r="AC518" t="str">
            <v>教授</v>
          </cell>
          <cell r="AH518">
            <v>1</v>
          </cell>
          <cell r="AI518" t="str">
            <v>開始</v>
          </cell>
          <cell r="AK518" t="str">
            <v>基盤研究(C)(基金）</v>
          </cell>
          <cell r="AL518" t="str">
            <v>H23. 4</v>
          </cell>
          <cell r="AM518" t="str">
            <v>H23. 9</v>
          </cell>
        </row>
        <row r="519">
          <cell r="A519">
            <v>1123710273</v>
          </cell>
          <cell r="B519" t="str">
            <v>(科基)相互作用解析による創薬スクリーニングのための微量試料用差検出ＮＭＲプローブの開発</v>
          </cell>
          <cell r="C519">
            <v>11352037</v>
          </cell>
          <cell r="D519" t="str">
            <v>客）高橋　雅人（23-）</v>
          </cell>
          <cell r="E519" t="str">
            <v>H23. 4. 1</v>
          </cell>
          <cell r="G519" t="str">
            <v>H23年度</v>
          </cell>
          <cell r="H519" t="str">
            <v>(科基)相互作用解析による創薬スクリーニン</v>
          </cell>
          <cell r="I519" t="str">
            <v>科研費(基金分)</v>
          </cell>
          <cell r="J519">
            <v>8160006</v>
          </cell>
          <cell r="K519" t="str">
            <v>大堀　陽子</v>
          </cell>
          <cell r="L519">
            <v>10320000</v>
          </cell>
          <cell r="M519" t="str">
            <v>研究推進課（22-）</v>
          </cell>
          <cell r="N519">
            <v>652000000</v>
          </cell>
          <cell r="O519" t="str">
            <v>（支出）学術研究助成基金助成金(科基)</v>
          </cell>
          <cell r="P519">
            <v>1</v>
          </cell>
          <cell r="Q519" t="str">
            <v>直接経費</v>
          </cell>
          <cell r="R519">
            <v>3</v>
          </cell>
          <cell r="S519" t="str">
            <v>科研費</v>
          </cell>
          <cell r="T519">
            <v>1</v>
          </cell>
          <cell r="U519" t="str">
            <v>繰越有</v>
          </cell>
          <cell r="V519" t="str">
            <v>H23. 4.28</v>
          </cell>
          <cell r="W519" t="str">
            <v>H26. 3.31</v>
          </cell>
          <cell r="X519">
            <v>5160072</v>
          </cell>
          <cell r="Y519" t="str">
            <v>高橋　雅人</v>
          </cell>
          <cell r="Z519">
            <v>11300000</v>
          </cell>
          <cell r="AA519" t="str">
            <v>客）客員教員等</v>
          </cell>
          <cell r="AB519" t="str">
            <v>生命ナノシステム科学研究科</v>
          </cell>
          <cell r="AC519" t="str">
            <v>客員研究員</v>
          </cell>
          <cell r="AH519">
            <v>1</v>
          </cell>
          <cell r="AI519" t="str">
            <v>開始</v>
          </cell>
          <cell r="AK519" t="str">
            <v>若手研究(Ｂ)(基金)</v>
          </cell>
          <cell r="AL519" t="str">
            <v>H23. 4</v>
          </cell>
          <cell r="AM519" t="str">
            <v>H23. 9</v>
          </cell>
        </row>
        <row r="520">
          <cell r="A520">
            <v>1022592598</v>
          </cell>
          <cell r="B520" t="str">
            <v>(科研)統合失調症とその家族への心理教育による相乗効果の研究</v>
          </cell>
          <cell r="C520">
            <v>10953004</v>
          </cell>
          <cell r="D520" t="str">
            <v>研）池邉　敏子(19-)</v>
          </cell>
          <cell r="E520" t="str">
            <v>H19. 4. 1</v>
          </cell>
          <cell r="G520" t="str">
            <v>H23年度</v>
          </cell>
          <cell r="H520" t="str">
            <v>(科研)統合失調症とその家族への心理教育に</v>
          </cell>
          <cell r="I520" t="str">
            <v>科学研究費補助金</v>
          </cell>
          <cell r="J520">
            <v>8160006</v>
          </cell>
          <cell r="K520" t="str">
            <v>大堀　陽子</v>
          </cell>
          <cell r="L520">
            <v>10320000</v>
          </cell>
          <cell r="M520" t="str">
            <v>研究推進課（22-）</v>
          </cell>
          <cell r="N520">
            <v>650000000</v>
          </cell>
          <cell r="O520" t="str">
            <v>（支出）科学研究費補助金</v>
          </cell>
          <cell r="P520">
            <v>1</v>
          </cell>
          <cell r="Q520" t="str">
            <v>直接経費</v>
          </cell>
          <cell r="R520">
            <v>3</v>
          </cell>
          <cell r="S520" t="str">
            <v>科研費</v>
          </cell>
          <cell r="T520">
            <v>1</v>
          </cell>
          <cell r="U520" t="str">
            <v>繰越有</v>
          </cell>
          <cell r="V520" t="str">
            <v>H22. 4. 1</v>
          </cell>
          <cell r="W520" t="str">
            <v>H24. 3.31</v>
          </cell>
          <cell r="X520">
            <v>1050539</v>
          </cell>
          <cell r="Y520" t="str">
            <v>内山　繁樹</v>
          </cell>
          <cell r="Z520">
            <v>10950000</v>
          </cell>
          <cell r="AA520" t="str">
            <v>研）学術院（福浦）</v>
          </cell>
          <cell r="AB520" t="str">
            <v>医学研究科</v>
          </cell>
          <cell r="AC520" t="str">
            <v>准教授</v>
          </cell>
          <cell r="AH520">
            <v>1</v>
          </cell>
          <cell r="AI520" t="str">
            <v>開始</v>
          </cell>
          <cell r="AK520" t="str">
            <v>基盤研究(C）繰越分</v>
          </cell>
          <cell r="AL520" t="str">
            <v>H23. 4</v>
          </cell>
          <cell r="AM520" t="str">
            <v>H23. 9</v>
          </cell>
        </row>
      </sheetData>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AM128"/>
  <sheetViews>
    <sheetView tabSelected="1" topLeftCell="B1" zoomScale="85" zoomScaleNormal="85" workbookViewId="0">
      <selection activeCell="K35" sqref="K35"/>
    </sheetView>
  </sheetViews>
  <sheetFormatPr defaultColWidth="9" defaultRowHeight="15"/>
  <cols>
    <col min="1" max="1" width="21" style="16" customWidth="1"/>
    <col min="2" max="2" width="9.21875" style="16" customWidth="1"/>
    <col min="3" max="4" width="9.6640625" style="16" customWidth="1"/>
    <col min="5" max="5" width="10.6640625" style="16" customWidth="1"/>
    <col min="6" max="6" width="9.6640625" style="16" customWidth="1"/>
    <col min="7" max="10" width="12.21875" style="16" customWidth="1"/>
    <col min="11" max="18" width="11.77734375" style="16" customWidth="1"/>
    <col min="19" max="25" width="12.109375" style="16" customWidth="1"/>
    <col min="26" max="28" width="9.109375" style="16" customWidth="1"/>
    <col min="29" max="16384" width="9" style="16"/>
  </cols>
  <sheetData>
    <row r="1" spans="1:27" s="15" customFormat="1" ht="23.25" customHeight="1">
      <c r="A1" s="176" t="s">
        <v>179</v>
      </c>
      <c r="B1" s="173"/>
      <c r="C1" s="173"/>
      <c r="D1" s="173"/>
      <c r="E1" s="173"/>
      <c r="F1" s="173"/>
      <c r="G1" s="13"/>
      <c r="H1" s="127" t="s">
        <v>180</v>
      </c>
      <c r="I1" s="13"/>
      <c r="J1" s="13"/>
      <c r="K1" s="13"/>
      <c r="L1" s="13"/>
      <c r="M1" s="13"/>
      <c r="N1" s="13"/>
      <c r="O1" s="13"/>
      <c r="P1" s="13"/>
      <c r="Q1" s="13"/>
      <c r="R1" s="13"/>
      <c r="S1" s="13"/>
      <c r="T1" s="13"/>
      <c r="U1" s="13"/>
      <c r="V1" s="13"/>
      <c r="W1" s="13"/>
      <c r="X1" s="13"/>
      <c r="Y1" s="13"/>
      <c r="Z1" s="13"/>
      <c r="AA1" s="13"/>
    </row>
    <row r="2" spans="1:27" s="15" customFormat="1" ht="16.5" customHeight="1" thickBot="1">
      <c r="A2" s="13"/>
      <c r="B2" s="13"/>
      <c r="C2" s="13"/>
      <c r="D2" s="13"/>
      <c r="E2" s="13"/>
      <c r="F2" s="13"/>
      <c r="G2" s="13"/>
      <c r="H2" s="14"/>
      <c r="I2" s="13"/>
      <c r="J2" s="13"/>
      <c r="K2" s="13"/>
      <c r="L2" s="13"/>
      <c r="M2" s="13"/>
      <c r="N2" s="13"/>
      <c r="O2" s="13"/>
      <c r="P2" s="13"/>
      <c r="Q2" s="13"/>
      <c r="R2" s="13"/>
      <c r="S2" s="13"/>
      <c r="T2" s="13"/>
      <c r="U2" s="13"/>
      <c r="V2" s="13"/>
      <c r="W2" s="13"/>
      <c r="X2" s="13"/>
      <c r="Y2" s="13"/>
      <c r="Z2" s="13"/>
      <c r="AA2" s="13"/>
    </row>
    <row r="3" spans="1:27" s="15" customFormat="1" ht="15.75" customHeight="1" thickBot="1">
      <c r="A3" s="14" t="s">
        <v>27</v>
      </c>
      <c r="B3" s="264"/>
      <c r="C3" s="266"/>
      <c r="H3" s="13"/>
      <c r="I3" s="14"/>
      <c r="J3" s="13"/>
      <c r="K3" s="13"/>
      <c r="L3" s="13"/>
      <c r="M3" s="13"/>
      <c r="N3" s="13"/>
      <c r="O3" s="13"/>
      <c r="P3" s="13"/>
      <c r="Q3" s="13"/>
      <c r="R3" s="13"/>
      <c r="S3" s="13"/>
      <c r="T3" s="13"/>
      <c r="U3" s="13"/>
      <c r="V3" s="13"/>
      <c r="W3" s="13"/>
      <c r="X3" s="13"/>
      <c r="Y3" s="13"/>
      <c r="Z3" s="13"/>
      <c r="AA3" s="13"/>
    </row>
    <row r="4" spans="1:27" s="15" customFormat="1" ht="15.75" customHeight="1" thickBot="1">
      <c r="A4" s="14" t="s">
        <v>39</v>
      </c>
      <c r="B4" s="251"/>
      <c r="C4" s="252"/>
      <c r="D4" s="252"/>
      <c r="E4" s="252"/>
      <c r="F4" s="252"/>
      <c r="G4" s="253"/>
      <c r="H4" s="13"/>
      <c r="I4" s="14"/>
      <c r="J4" s="13"/>
      <c r="K4" s="13"/>
      <c r="L4" s="13"/>
      <c r="M4" s="13"/>
      <c r="N4" s="13"/>
      <c r="O4" s="13"/>
      <c r="P4" s="13"/>
      <c r="Q4" s="13"/>
      <c r="R4" s="13"/>
      <c r="S4" s="13"/>
      <c r="T4" s="13"/>
      <c r="U4" s="13"/>
      <c r="V4" s="13"/>
      <c r="W4" s="13"/>
      <c r="X4" s="13"/>
      <c r="Y4" s="13"/>
      <c r="Z4" s="13"/>
      <c r="AA4" s="13"/>
    </row>
    <row r="5" spans="1:27" ht="15.75" customHeight="1" thickBot="1">
      <c r="A5" s="14" t="s">
        <v>21</v>
      </c>
      <c r="B5" s="264"/>
      <c r="C5" s="265"/>
      <c r="D5" s="265"/>
      <c r="E5" s="265"/>
      <c r="F5" s="265"/>
      <c r="G5" s="266"/>
      <c r="H5" s="14"/>
      <c r="I5" s="14"/>
      <c r="J5" s="14"/>
      <c r="K5" s="14"/>
      <c r="L5" s="14"/>
      <c r="M5" s="14"/>
      <c r="N5" s="14"/>
      <c r="O5" s="14"/>
      <c r="P5" s="14"/>
      <c r="Q5" s="14"/>
      <c r="R5" s="14"/>
      <c r="S5" s="14"/>
      <c r="T5" s="14"/>
      <c r="U5" s="14"/>
      <c r="V5" s="14"/>
      <c r="W5" s="14"/>
      <c r="X5" s="14"/>
      <c r="Y5" s="14"/>
      <c r="Z5" s="14"/>
      <c r="AA5" s="14"/>
    </row>
    <row r="6" spans="1:27" ht="15.75" customHeight="1" thickBot="1">
      <c r="A6" s="14" t="s">
        <v>40</v>
      </c>
      <c r="B6" s="254"/>
      <c r="C6" s="255"/>
      <c r="D6" s="255"/>
      <c r="E6" s="255"/>
      <c r="F6" s="255"/>
      <c r="G6" s="256"/>
      <c r="H6" s="14"/>
      <c r="I6" s="14"/>
      <c r="J6" s="14"/>
      <c r="K6" s="14"/>
      <c r="L6" s="14"/>
      <c r="M6" s="14"/>
      <c r="N6" s="14"/>
      <c r="O6" s="14"/>
      <c r="P6" s="14"/>
      <c r="Q6" s="14"/>
      <c r="R6" s="14"/>
      <c r="S6" s="14"/>
      <c r="T6" s="14"/>
      <c r="U6" s="14"/>
      <c r="V6" s="14"/>
      <c r="W6" s="14"/>
      <c r="X6" s="14"/>
      <c r="Y6" s="14"/>
      <c r="Z6" s="14"/>
      <c r="AA6" s="14"/>
    </row>
    <row r="7" spans="1:27" ht="15.75" customHeight="1" thickBot="1">
      <c r="A7" s="14" t="s">
        <v>41</v>
      </c>
      <c r="B7" s="257"/>
      <c r="C7" s="258"/>
      <c r="D7" s="258"/>
      <c r="E7" s="258"/>
      <c r="F7" s="258"/>
      <c r="G7" s="259"/>
      <c r="H7" s="14"/>
      <c r="I7" s="14"/>
      <c r="J7" s="14"/>
      <c r="K7" s="14"/>
      <c r="L7" s="14"/>
      <c r="M7" s="14"/>
      <c r="N7" s="14"/>
      <c r="O7" s="14"/>
      <c r="P7" s="14"/>
      <c r="Q7" s="14"/>
      <c r="R7" s="14"/>
      <c r="S7" s="14"/>
      <c r="T7" s="14"/>
      <c r="U7" s="14"/>
      <c r="V7" s="14"/>
      <c r="W7" s="14"/>
      <c r="X7" s="14"/>
      <c r="Y7" s="14"/>
      <c r="Z7" s="14"/>
      <c r="AA7" s="14"/>
    </row>
    <row r="8" spans="1:27" ht="15.75" customHeight="1" thickBot="1">
      <c r="A8" s="14" t="s">
        <v>42</v>
      </c>
      <c r="B8" s="260"/>
      <c r="C8" s="261"/>
      <c r="D8" s="174" t="s">
        <v>87</v>
      </c>
      <c r="E8" s="261"/>
      <c r="F8" s="263"/>
      <c r="G8" s="17"/>
      <c r="H8" s="175"/>
      <c r="I8" s="14" t="s">
        <v>26</v>
      </c>
      <c r="J8" s="14"/>
      <c r="K8" s="14"/>
      <c r="L8" s="14"/>
      <c r="M8" s="14"/>
      <c r="N8" s="14"/>
      <c r="O8" s="14"/>
      <c r="P8" s="14"/>
      <c r="Q8" s="14"/>
      <c r="R8" s="14"/>
      <c r="S8" s="14"/>
      <c r="T8" s="14"/>
      <c r="U8" s="14"/>
      <c r="V8" s="14"/>
      <c r="W8" s="14"/>
      <c r="X8" s="14"/>
      <c r="Y8" s="14"/>
      <c r="Z8" s="14"/>
      <c r="AA8" s="14"/>
    </row>
    <row r="9" spans="1:27" ht="15.75" customHeight="1" thickBot="1">
      <c r="A9" s="14" t="s">
        <v>43</v>
      </c>
      <c r="B9" s="260"/>
      <c r="C9" s="261"/>
      <c r="D9" s="174" t="s">
        <v>88</v>
      </c>
      <c r="E9" s="262"/>
      <c r="F9" s="263"/>
      <c r="G9" s="14"/>
      <c r="H9" s="14"/>
      <c r="I9" s="14"/>
      <c r="J9" s="14"/>
      <c r="K9" s="14"/>
      <c r="L9" s="14"/>
      <c r="M9" s="14"/>
      <c r="N9" s="14"/>
      <c r="O9" s="14"/>
      <c r="P9" s="14"/>
      <c r="Q9" s="14"/>
      <c r="R9" s="14"/>
      <c r="S9" s="14"/>
      <c r="T9" s="14"/>
      <c r="U9" s="14"/>
      <c r="V9" s="14"/>
      <c r="W9" s="14"/>
      <c r="X9" s="14"/>
      <c r="Y9" s="14"/>
      <c r="Z9" s="14"/>
      <c r="AA9" s="14"/>
    </row>
    <row r="10" spans="1:27" ht="15.75" customHeight="1" thickBot="1">
      <c r="A10" s="14" t="s">
        <v>95</v>
      </c>
      <c r="B10" s="267"/>
      <c r="C10" s="268"/>
      <c r="D10" s="276" t="s">
        <v>96</v>
      </c>
      <c r="E10" s="277"/>
      <c r="F10" s="250"/>
      <c r="G10" s="14" t="s">
        <v>44</v>
      </c>
      <c r="I10" s="14"/>
      <c r="J10" s="14"/>
      <c r="K10" s="14"/>
      <c r="L10" s="14"/>
      <c r="M10" s="14"/>
      <c r="N10" s="14"/>
      <c r="O10" s="14"/>
      <c r="P10" s="14"/>
      <c r="Q10" s="14"/>
      <c r="R10" s="14"/>
      <c r="S10" s="14"/>
      <c r="T10" s="14"/>
      <c r="U10" s="14"/>
      <c r="V10" s="14"/>
      <c r="W10" s="14"/>
      <c r="X10" s="14"/>
      <c r="Y10" s="14"/>
      <c r="Z10" s="14"/>
      <c r="AA10" s="14"/>
    </row>
    <row r="11" spans="1:27" ht="15.75" customHeight="1" thickBot="1">
      <c r="A11" s="14" t="s">
        <v>31</v>
      </c>
      <c r="B11" s="282"/>
      <c r="C11" s="283"/>
      <c r="D11" s="14"/>
      <c r="E11" s="14"/>
      <c r="F11" s="14"/>
      <c r="G11" s="14"/>
      <c r="H11" s="18">
        <f>DATEDIF($B$11,$B$13,"Y")</f>
        <v>0</v>
      </c>
      <c r="I11" s="14" t="str">
        <f>"歳　（"&amp;DATESTRING($B$13)&amp;"時点）"</f>
        <v>歳　（明治33年01月00日時点）</v>
      </c>
      <c r="J11" s="14"/>
      <c r="K11" s="14"/>
      <c r="L11" s="110"/>
      <c r="M11" s="14"/>
      <c r="N11" s="111"/>
      <c r="O11" s="14"/>
      <c r="P11" s="14"/>
      <c r="Q11" s="14"/>
      <c r="R11" s="14"/>
      <c r="S11" s="14"/>
      <c r="T11" s="14"/>
      <c r="U11" s="14"/>
      <c r="V11" s="14"/>
      <c r="W11" s="14"/>
      <c r="X11" s="14"/>
      <c r="Y11" s="14"/>
      <c r="Z11" s="14"/>
      <c r="AA11" s="14"/>
    </row>
    <row r="12" spans="1:27" ht="15.75" customHeight="1" thickBot="1">
      <c r="A12" s="14" t="s">
        <v>89</v>
      </c>
      <c r="B12" s="264"/>
      <c r="C12" s="266"/>
      <c r="D12" s="14"/>
      <c r="E12" s="14"/>
      <c r="F12" s="14"/>
      <c r="G12" s="14"/>
      <c r="H12" s="14"/>
      <c r="I12" s="14"/>
      <c r="J12" s="14"/>
      <c r="K12" s="14"/>
      <c r="L12" s="14"/>
      <c r="M12" s="14"/>
      <c r="N12" s="14"/>
      <c r="O12" s="14"/>
      <c r="P12" s="14"/>
      <c r="Q12" s="14"/>
      <c r="R12" s="14"/>
      <c r="S12" s="14"/>
      <c r="T12" s="14"/>
      <c r="U12" s="14"/>
      <c r="V12" s="14"/>
      <c r="W12" s="14"/>
      <c r="X12" s="14"/>
      <c r="Y12" s="14"/>
      <c r="Z12" s="14"/>
      <c r="AA12" s="14"/>
    </row>
    <row r="13" spans="1:27" ht="15.75" customHeight="1" thickBot="1">
      <c r="A13" s="14" t="s">
        <v>28</v>
      </c>
      <c r="B13" s="282"/>
      <c r="C13" s="283"/>
      <c r="D13" s="19" t="s">
        <v>30</v>
      </c>
      <c r="E13" s="282"/>
      <c r="F13" s="283"/>
      <c r="G13" s="20"/>
      <c r="H13" s="21" t="str">
        <f>IF(B13="","",E13-B13+1)</f>
        <v/>
      </c>
      <c r="I13" s="14" t="s">
        <v>24</v>
      </c>
      <c r="J13" s="18">
        <f>DATEDIF(B13,E13,"M")</f>
        <v>0</v>
      </c>
      <c r="K13" s="17" t="s">
        <v>59</v>
      </c>
      <c r="L13" s="18">
        <f>DATEDIF(B13,E13,"MD")</f>
        <v>0</v>
      </c>
      <c r="M13" s="14" t="s">
        <v>24</v>
      </c>
      <c r="N13" s="14"/>
      <c r="O13" s="18">
        <f>ROUNDUP(($E$13-$B$13)/7,0)</f>
        <v>0</v>
      </c>
      <c r="P13" s="14" t="s">
        <v>60</v>
      </c>
      <c r="Q13" s="18" t="str">
        <f>IFERROR(MROUND(B37/O13,0.5),"")</f>
        <v/>
      </c>
      <c r="R13" s="14" t="s">
        <v>62</v>
      </c>
      <c r="S13" s="14"/>
      <c r="T13" s="14"/>
      <c r="U13" s="18">
        <f>IF(J13&lt;=5,0,IF(Q13=5,10,IF(Q13=2,4,IF(Q13=3,6,IF(Q13=4,8,2)))))</f>
        <v>0</v>
      </c>
      <c r="V13" s="14" t="s">
        <v>61</v>
      </c>
      <c r="W13" s="14"/>
      <c r="X13" s="14"/>
      <c r="Y13" s="14"/>
      <c r="Z13" s="14"/>
      <c r="AA13" s="14"/>
    </row>
    <row r="14" spans="1:27" ht="15.75" customHeight="1" thickBot="1">
      <c r="A14" s="14" t="s">
        <v>25</v>
      </c>
      <c r="B14" s="280"/>
      <c r="C14" s="281"/>
      <c r="D14" s="22" t="s">
        <v>26</v>
      </c>
      <c r="E14" s="14"/>
      <c r="F14" s="14"/>
      <c r="G14" s="14"/>
      <c r="H14" s="14"/>
      <c r="I14" s="14"/>
      <c r="J14" s="14"/>
      <c r="K14" s="14"/>
      <c r="L14" s="14"/>
      <c r="M14" s="14"/>
      <c r="N14" s="14"/>
      <c r="O14" s="14"/>
      <c r="P14" s="14"/>
      <c r="Q14" s="14"/>
      <c r="R14" s="14"/>
      <c r="S14" s="14"/>
      <c r="T14" s="14"/>
      <c r="U14" s="14" t="s">
        <v>181</v>
      </c>
      <c r="V14" s="14"/>
      <c r="W14" s="14"/>
      <c r="X14" s="14"/>
      <c r="Y14" s="14"/>
      <c r="Z14" s="14"/>
      <c r="AA14" s="14"/>
    </row>
    <row r="15" spans="1:27" ht="15.75" customHeight="1" thickBot="1">
      <c r="A15" s="14" t="s">
        <v>63</v>
      </c>
      <c r="B15" s="264"/>
      <c r="C15" s="265"/>
      <c r="D15" s="265"/>
      <c r="E15" s="265"/>
      <c r="F15" s="265"/>
      <c r="G15" s="266"/>
      <c r="H15" s="14"/>
      <c r="I15" s="14"/>
      <c r="J15" s="14"/>
      <c r="K15" s="14"/>
      <c r="L15" s="14"/>
      <c r="M15" s="14"/>
      <c r="N15" s="14"/>
      <c r="O15" s="14"/>
      <c r="P15" s="14"/>
      <c r="Q15" s="14"/>
      <c r="R15" s="14"/>
      <c r="S15" s="14"/>
      <c r="T15" s="14"/>
      <c r="U15" s="14"/>
      <c r="V15" s="14"/>
      <c r="W15" s="14"/>
      <c r="X15" s="14"/>
      <c r="Y15" s="14"/>
      <c r="Z15" s="14"/>
      <c r="AA15" s="14"/>
    </row>
    <row r="16" spans="1:27" ht="15.75" customHeight="1" thickBot="1">
      <c r="A16" s="112" t="s">
        <v>93</v>
      </c>
      <c r="B16" s="264"/>
      <c r="C16" s="265"/>
      <c r="D16" s="265"/>
      <c r="E16" s="265"/>
      <c r="F16" s="265"/>
      <c r="G16" s="266"/>
      <c r="H16" s="14"/>
      <c r="I16" s="14"/>
      <c r="J16" s="14"/>
      <c r="K16" s="14"/>
      <c r="L16" s="14"/>
      <c r="M16" s="14"/>
      <c r="N16" s="14"/>
      <c r="O16" s="14"/>
      <c r="P16" s="14"/>
      <c r="Q16" s="14"/>
      <c r="R16" s="14"/>
      <c r="S16" s="14"/>
      <c r="T16" s="14"/>
      <c r="U16" s="14"/>
      <c r="V16" s="14"/>
      <c r="W16" s="14"/>
      <c r="X16" s="14"/>
      <c r="Y16" s="14"/>
      <c r="Z16" s="14"/>
      <c r="AA16" s="14"/>
    </row>
    <row r="17" spans="1:39" ht="15.75" customHeight="1" thickBot="1">
      <c r="A17" s="112" t="s">
        <v>94</v>
      </c>
      <c r="B17" s="264"/>
      <c r="C17" s="265"/>
      <c r="D17" s="265"/>
      <c r="E17" s="265"/>
      <c r="F17" s="265"/>
      <c r="G17" s="266"/>
      <c r="H17" s="14"/>
      <c r="I17" s="14"/>
      <c r="J17" s="14"/>
      <c r="K17" s="14"/>
      <c r="L17" s="14"/>
      <c r="M17" s="14"/>
      <c r="N17" s="14"/>
      <c r="O17" s="14"/>
      <c r="P17" s="14"/>
      <c r="Q17" s="14"/>
      <c r="R17" s="14"/>
      <c r="S17" s="14"/>
      <c r="T17" s="14"/>
      <c r="U17" s="14"/>
      <c r="V17" s="14"/>
      <c r="W17" s="14"/>
      <c r="X17" s="14"/>
      <c r="Y17" s="14"/>
      <c r="Z17" s="14"/>
      <c r="AA17" s="14"/>
    </row>
    <row r="18" spans="1:39" ht="20.25" customHeight="1" thickBot="1">
      <c r="A18" s="14"/>
      <c r="B18" s="14"/>
      <c r="C18" s="14"/>
      <c r="D18" s="14"/>
      <c r="E18" s="14"/>
      <c r="F18" s="14"/>
      <c r="G18" s="14"/>
      <c r="H18" s="14"/>
      <c r="I18" s="14"/>
      <c r="J18" s="14"/>
      <c r="K18" s="14"/>
      <c r="L18" s="1" t="s">
        <v>97</v>
      </c>
      <c r="M18" s="14"/>
      <c r="N18" s="14"/>
      <c r="O18" s="14"/>
      <c r="P18" s="14"/>
      <c r="Q18" s="14"/>
      <c r="R18" s="14"/>
      <c r="S18" s="14"/>
      <c r="T18" s="14"/>
      <c r="U18" s="14"/>
      <c r="V18" s="14"/>
      <c r="W18" s="14"/>
      <c r="X18" s="14"/>
      <c r="Y18" s="14"/>
      <c r="Z18" s="14"/>
      <c r="AA18" s="14"/>
    </row>
    <row r="19" spans="1:39" ht="15.75" customHeight="1">
      <c r="A19" s="269" t="s">
        <v>23</v>
      </c>
      <c r="B19" s="272" t="s">
        <v>20</v>
      </c>
      <c r="C19" s="272" t="s">
        <v>90</v>
      </c>
      <c r="D19" s="272" t="s">
        <v>91</v>
      </c>
      <c r="E19" s="272" t="s">
        <v>92</v>
      </c>
      <c r="F19" s="272" t="s">
        <v>22</v>
      </c>
      <c r="G19" s="289" t="s">
        <v>2</v>
      </c>
      <c r="H19" s="292" t="s">
        <v>7</v>
      </c>
      <c r="I19" s="293"/>
      <c r="J19" s="294"/>
      <c r="K19" s="23"/>
      <c r="L19" s="287" t="s">
        <v>8</v>
      </c>
      <c r="M19" s="287"/>
      <c r="N19" s="287"/>
      <c r="O19" s="287"/>
      <c r="P19" s="287"/>
      <c r="Q19" s="287"/>
      <c r="R19" s="288"/>
      <c r="S19" s="284" t="s">
        <v>9</v>
      </c>
      <c r="T19" s="285"/>
      <c r="U19" s="285"/>
      <c r="V19" s="285"/>
      <c r="W19" s="285"/>
      <c r="X19" s="285"/>
      <c r="Y19" s="286"/>
      <c r="Z19" s="14"/>
      <c r="AA19" s="14"/>
    </row>
    <row r="20" spans="1:39" ht="15.75" customHeight="1">
      <c r="A20" s="270"/>
      <c r="B20" s="273"/>
      <c r="C20" s="273"/>
      <c r="D20" s="273"/>
      <c r="E20" s="273"/>
      <c r="F20" s="273"/>
      <c r="G20" s="290"/>
      <c r="H20" s="24"/>
      <c r="I20" s="25"/>
      <c r="J20" s="25"/>
      <c r="K20" s="26" t="s">
        <v>86</v>
      </c>
      <c r="L20" s="154">
        <v>48.01</v>
      </c>
      <c r="M20" s="154">
        <v>8.0399999999999991</v>
      </c>
      <c r="N20" s="154">
        <v>91.5</v>
      </c>
      <c r="O20" s="155">
        <v>3.6</v>
      </c>
      <c r="P20" s="155">
        <v>9</v>
      </c>
      <c r="Q20" s="155">
        <v>2.2799999999999998</v>
      </c>
      <c r="R20" s="156">
        <v>0.02</v>
      </c>
      <c r="S20" s="27"/>
      <c r="T20" s="28"/>
      <c r="U20" s="29"/>
      <c r="V20" s="29"/>
      <c r="W20" s="29"/>
      <c r="X20" s="29"/>
      <c r="Y20" s="30"/>
      <c r="Z20" s="14"/>
      <c r="AA20" s="14"/>
    </row>
    <row r="21" spans="1:39" ht="15.75" customHeight="1">
      <c r="A21" s="270"/>
      <c r="B21" s="274"/>
      <c r="C21" s="274"/>
      <c r="D21" s="274"/>
      <c r="E21" s="274"/>
      <c r="F21" s="274"/>
      <c r="G21" s="290"/>
      <c r="H21" s="31"/>
      <c r="I21" s="32">
        <v>1</v>
      </c>
      <c r="J21" s="33">
        <v>2</v>
      </c>
      <c r="K21" s="26"/>
      <c r="L21" s="34">
        <v>3</v>
      </c>
      <c r="M21" s="35">
        <v>3</v>
      </c>
      <c r="N21" s="35">
        <v>4</v>
      </c>
      <c r="O21" s="35">
        <v>5</v>
      </c>
      <c r="P21" s="35">
        <v>6</v>
      </c>
      <c r="Q21" s="35">
        <v>6</v>
      </c>
      <c r="R21" s="36">
        <v>6</v>
      </c>
      <c r="S21" s="37"/>
      <c r="T21" s="38">
        <v>1</v>
      </c>
      <c r="U21" s="39">
        <v>2</v>
      </c>
      <c r="V21" s="40">
        <v>3</v>
      </c>
      <c r="W21" s="41">
        <v>4</v>
      </c>
      <c r="X21" s="41">
        <v>5</v>
      </c>
      <c r="Y21" s="42">
        <v>6</v>
      </c>
      <c r="Z21" s="14"/>
      <c r="AA21" s="14"/>
    </row>
    <row r="22" spans="1:39" s="56" customFormat="1" ht="75.599999999999994" thickBot="1">
      <c r="A22" s="271"/>
      <c r="B22" s="275"/>
      <c r="C22" s="275"/>
      <c r="D22" s="275"/>
      <c r="E22" s="275"/>
      <c r="F22" s="275"/>
      <c r="G22" s="291"/>
      <c r="H22" s="43" t="s">
        <v>64</v>
      </c>
      <c r="I22" s="44" t="s">
        <v>3</v>
      </c>
      <c r="J22" s="45" t="s">
        <v>29</v>
      </c>
      <c r="K22" s="46" t="s">
        <v>32</v>
      </c>
      <c r="L22" s="47" t="s">
        <v>99</v>
      </c>
      <c r="M22" s="48" t="s">
        <v>100</v>
      </c>
      <c r="N22" s="48" t="s">
        <v>33</v>
      </c>
      <c r="O22" s="48" t="s">
        <v>83</v>
      </c>
      <c r="P22" s="49" t="s">
        <v>34</v>
      </c>
      <c r="Q22" s="48" t="s">
        <v>0</v>
      </c>
      <c r="R22" s="50" t="s">
        <v>1</v>
      </c>
      <c r="S22" s="51" t="s">
        <v>103</v>
      </c>
      <c r="T22" s="52" t="s">
        <v>35</v>
      </c>
      <c r="U22" s="53" t="s">
        <v>36</v>
      </c>
      <c r="V22" s="54" t="s">
        <v>101</v>
      </c>
      <c r="W22" s="53" t="s">
        <v>102</v>
      </c>
      <c r="X22" s="53" t="s">
        <v>37</v>
      </c>
      <c r="Y22" s="55" t="s">
        <v>38</v>
      </c>
      <c r="Z22" s="14"/>
      <c r="AA22" s="14"/>
      <c r="AB22" s="16"/>
      <c r="AC22" s="16"/>
      <c r="AD22" s="16"/>
      <c r="AE22" s="16"/>
      <c r="AF22" s="16"/>
      <c r="AG22" s="16"/>
      <c r="AH22" s="16"/>
      <c r="AI22" s="16"/>
      <c r="AJ22" s="16"/>
      <c r="AK22" s="16"/>
      <c r="AL22" s="16"/>
      <c r="AM22" s="16"/>
    </row>
    <row r="23" spans="1:39" s="58" customFormat="1" ht="15.75" customHeight="1">
      <c r="A23" s="57" t="s">
        <v>11</v>
      </c>
      <c r="B23" s="172"/>
      <c r="C23" s="106">
        <f>C73*$H$8</f>
        <v>0</v>
      </c>
      <c r="D23" s="164"/>
      <c r="E23" s="165"/>
      <c r="F23" s="82" t="str">
        <f>IF(H23=0,"―",VLOOKUP(H23,'R7保険料'!A4:C53,3,TRUE))</f>
        <v>―</v>
      </c>
      <c r="G23" s="83">
        <f t="shared" ref="G23:G33" si="0">H23+K23</f>
        <v>0</v>
      </c>
      <c r="H23" s="84">
        <f t="shared" ref="H23:H34" si="1">SUM(I23,J23)</f>
        <v>0</v>
      </c>
      <c r="I23" s="85">
        <f>ROUNDDOWN(B23*C23,0)+ROUNDDOWN(D23*E23,0)</f>
        <v>0</v>
      </c>
      <c r="J23" s="86">
        <f>'交通費 '!B9</f>
        <v>0</v>
      </c>
      <c r="K23" s="84">
        <f t="shared" ref="K23:K34" si="2">SUM(L23:R23)</f>
        <v>0</v>
      </c>
      <c r="L23" s="85">
        <f>IF(AND($B$12="",$B$14&gt;=20,$J$13&gt;=2,$L$13&gt;=1,$B$14*B23*52/12&gt;=88000,DATEDIF($B$11,DATE($B$39,$B$40,$A$41),"Y")&lt;=74,ISNUMBER(F23)),ROUNDUP($F23*$L$20/1000-0.5,0),0)</f>
        <v>0</v>
      </c>
      <c r="M23" s="86">
        <f>IF(AND($B$12="",$B$14&gt;=20,$J$13&gt;=2,$L$13&gt;=1,$B$14*B23*52/12&gt;=88000,DATEDIF($B$11,DATE($B$39,$B$40,$A$41),"Y")&lt;=64,DATEDIF($B$11,DATE($B$39,$B$40,$A41),"Y")&gt;=40,ISNUMBER(F23)),ROUNDUP($F23*$M$20/1000-0.5,0),0)</f>
        <v>0</v>
      </c>
      <c r="N23" s="87">
        <f>IF(AND($B$12="",$B$14&gt;=20,$J$13&gt;=2,$L$13&gt;=1,$B$14*B23*52/12&gt;=88000,DATEDIF($B$11,DATE($B$39,$B$40,$A$41),"Y")&lt;=69,ISNUMBER(F23)),ROUNDUP($F23*$N$20/1000-0.5,0),0)</f>
        <v>0</v>
      </c>
      <c r="O23" s="88">
        <f>IF(AND($B$12="",$B$14&gt;=20,$J$13&gt;=2,$L$13&gt;=1,$B$14*B23*52/12&gt;=88000,DATEDIF($B$11,DATE($B$39,$B$40,$A$41),"Y")&lt;=69,ISNUMBER(F23)),ROUNDDOWN($F23*$O$20/1000,0),0)</f>
        <v>0</v>
      </c>
      <c r="P23" s="128">
        <f>IF(AND($B$12="",$H$13&gt;=31,$B$14&gt;=20,ISNUMBER(F23)),ROUNDDOWN(H23*$P$20/1000,0),0)</f>
        <v>0</v>
      </c>
      <c r="Q23" s="90">
        <f t="shared" ref="Q23:Q34" si="3">ROUNDDOWN(H23*$Q$20/1000,0)</f>
        <v>0</v>
      </c>
      <c r="R23" s="91">
        <f t="shared" ref="R23:R34" si="4">ROUNDDOWN(H23*$R$20/1000,0)</f>
        <v>0</v>
      </c>
      <c r="S23" s="84">
        <f>SUM(T23:Y23)</f>
        <v>0</v>
      </c>
      <c r="T23" s="88">
        <f t="shared" ref="T23:T34" si="5">I23</f>
        <v>0</v>
      </c>
      <c r="U23" s="92">
        <f t="shared" ref="U23:U34" si="6">J23</f>
        <v>0</v>
      </c>
      <c r="V23" s="86">
        <f>SUM(L23:M23)</f>
        <v>0</v>
      </c>
      <c r="W23" s="92">
        <f>N23</f>
        <v>0</v>
      </c>
      <c r="X23" s="92">
        <f>O23</f>
        <v>0</v>
      </c>
      <c r="Y23" s="93">
        <f>SUM(P23:R23)</f>
        <v>0</v>
      </c>
      <c r="Z23" s="14"/>
      <c r="AA23" s="14"/>
      <c r="AB23" s="16"/>
      <c r="AC23" s="16"/>
      <c r="AD23" s="16"/>
      <c r="AE23" s="16"/>
      <c r="AF23" s="16"/>
      <c r="AG23" s="16"/>
      <c r="AH23" s="16"/>
      <c r="AI23" s="16"/>
      <c r="AJ23" s="16"/>
      <c r="AK23" s="16"/>
      <c r="AL23" s="16"/>
      <c r="AM23" s="16"/>
    </row>
    <row r="24" spans="1:39" s="58" customFormat="1" ht="15.75" customHeight="1">
      <c r="A24" s="59" t="s">
        <v>5</v>
      </c>
      <c r="B24" s="172"/>
      <c r="C24" s="106">
        <f>E73*$H$8</f>
        <v>0</v>
      </c>
      <c r="D24" s="166"/>
      <c r="E24" s="167"/>
      <c r="F24" s="82" t="str">
        <f>IF(AND(ISNUMBER(F23),H24&gt;1),F23,IF(H24=0,"―",VLOOKUP(H24,'R7保険料'!A4:C53,3,TRUE)))</f>
        <v>―</v>
      </c>
      <c r="G24" s="94">
        <f t="shared" si="0"/>
        <v>0</v>
      </c>
      <c r="H24" s="84">
        <f t="shared" si="1"/>
        <v>0</v>
      </c>
      <c r="I24" s="85">
        <f>ROUNDDOWN(B24*C24,0)+ROUNDDOWN(D24*E24,0)</f>
        <v>0</v>
      </c>
      <c r="J24" s="95">
        <f>'交通費 '!B19</f>
        <v>0</v>
      </c>
      <c r="K24" s="84">
        <f t="shared" si="2"/>
        <v>0</v>
      </c>
      <c r="L24" s="85">
        <f>IF(AND($B$12="",$B$14&gt;=20,$J$13&gt;=2,$L$13&gt;=1,$B$14*B24*52/12&gt;=88000,DATEDIF($B$11,DATE($B$39,$B$40,$A$41),"Y")&lt;=74,ISNUMBER(F24)),ROUNDUP($F24*$L$20/1000-0.5,0),0)</f>
        <v>0</v>
      </c>
      <c r="M24" s="86">
        <f>IF(AND($B$12="",$B$14&gt;=20,$J$13&gt;=2,$L$13&gt;=1,$B$14*B24*52/12&gt;=88000,DATEDIF($B$11,DATE($B$39,$B$40,$A$41),"Y")&lt;=64,DATEDIF($B$11,DATE($B$39,$B$40,$A42),"Y")&gt;=40,ISNUMBER(F24)),ROUNDUP($F24*$M$20/1000-0.5,0),0)</f>
        <v>0</v>
      </c>
      <c r="N24" s="92">
        <f>IF(AND($B$12="",$B$14&gt;=20,$J$13&gt;=2,$L$13&gt;=1,$B$14*B24*52/12&gt;=88000,DATEDIF($B$11,DATE($B$39,$B$40,$A$41),"Y")&lt;=69,ISNUMBER(F24)),ROUNDUP($F24*$N$20/1000-0.5,0),0)</f>
        <v>0</v>
      </c>
      <c r="O24" s="88">
        <f>IF(AND($B$12="",$B$14&gt;=20,$J$13&gt;=2,$L$13&gt;=1,$B$14*B24*52/12&gt;=88000,DATEDIF($B$11,DATE($B$39,$B$40,$A$41),"Y")&lt;=69,ISNUMBER(F24)),ROUNDDOWN($F24*$O$20/1000,0),0)</f>
        <v>0</v>
      </c>
      <c r="P24" s="89">
        <f t="shared" ref="P24:P34" si="7">IF(AND($B$12="",$H$13&gt;=31,$B$14&gt;=20,ISNUMBER(F24)),ROUNDDOWN(H24*$P$20/1000,0),0)</f>
        <v>0</v>
      </c>
      <c r="Q24" s="90">
        <f t="shared" si="3"/>
        <v>0</v>
      </c>
      <c r="R24" s="91">
        <f t="shared" si="4"/>
        <v>0</v>
      </c>
      <c r="S24" s="84">
        <f t="shared" ref="S24:S34" si="8">SUM(T24:Y24)</f>
        <v>0</v>
      </c>
      <c r="T24" s="88">
        <f t="shared" si="5"/>
        <v>0</v>
      </c>
      <c r="U24" s="92">
        <f t="shared" si="6"/>
        <v>0</v>
      </c>
      <c r="V24" s="86">
        <f t="shared" ref="V24:V34" si="9">SUM(L24:M24)</f>
        <v>0</v>
      </c>
      <c r="W24" s="92">
        <f t="shared" ref="W24:W34" si="10">N24</f>
        <v>0</v>
      </c>
      <c r="X24" s="92">
        <f t="shared" ref="X24:X34" si="11">O24</f>
        <v>0</v>
      </c>
      <c r="Y24" s="93">
        <f t="shared" ref="Y24:Y33" si="12">SUM(P24:R24)</f>
        <v>0</v>
      </c>
      <c r="Z24" s="14"/>
      <c r="AA24" s="14"/>
      <c r="AB24" s="16"/>
      <c r="AC24" s="16"/>
      <c r="AD24" s="16"/>
      <c r="AE24" s="16"/>
      <c r="AF24" s="16"/>
      <c r="AG24" s="16"/>
      <c r="AH24" s="16"/>
      <c r="AI24" s="16"/>
      <c r="AJ24" s="16"/>
      <c r="AK24" s="16"/>
      <c r="AL24" s="16"/>
      <c r="AM24" s="16"/>
    </row>
    <row r="25" spans="1:39" s="58" customFormat="1" ht="15.75" customHeight="1">
      <c r="A25" s="59" t="s">
        <v>6</v>
      </c>
      <c r="B25" s="172"/>
      <c r="C25" s="106">
        <f>G73*$H$8</f>
        <v>0</v>
      </c>
      <c r="D25" s="168"/>
      <c r="E25" s="169"/>
      <c r="F25" s="82" t="str">
        <f>IF(AND(ISNUMBER(F24),H25&gt;1),F24,IF(H25=0,"―",VLOOKUP(H25,'R7保険料'!A5:C54,3,TRUE)))</f>
        <v>―</v>
      </c>
      <c r="G25" s="83">
        <f t="shared" si="0"/>
        <v>0</v>
      </c>
      <c r="H25" s="84">
        <f t="shared" si="1"/>
        <v>0</v>
      </c>
      <c r="I25" s="85">
        <f t="shared" ref="I25:I34" si="13">ROUNDDOWN(B25*C25,0)+ROUNDDOWN(D25*E25,0)</f>
        <v>0</v>
      </c>
      <c r="J25" s="86">
        <f>'交通費 '!B29</f>
        <v>0</v>
      </c>
      <c r="K25" s="84">
        <f t="shared" si="2"/>
        <v>0</v>
      </c>
      <c r="L25" s="85">
        <f t="shared" ref="L25:L34" si="14">IF(AND($B$12="",$B$14&gt;=20,$J$13&gt;=2,$L$13&gt;=1,$B$14*B25*52/12&gt;=88000,DATEDIF($B$11,DATE($B$39,$B$40,$A$41),"Y")&lt;=74,ISNUMBER(F25)),ROUNDUP($F25*$L$20/1000-0.5,0),0)</f>
        <v>0</v>
      </c>
      <c r="M25" s="86">
        <f t="shared" ref="M25:M34" si="15">IF(AND($B$12="",$B$14&gt;=20,$J$13&gt;=2,$L$13&gt;=1,$B$14*B25*52/12&gt;=88000,DATEDIF($B$11,DATE($B$39,$B$40,$A$41),"Y")&lt;=64,DATEDIF($B$11,DATE($B$39,$B$40,$A43),"Y")&gt;=40,ISNUMBER(F25)),ROUNDUP($F25*$M$20/1000-0.5,0),0)</f>
        <v>0</v>
      </c>
      <c r="N25" s="92">
        <f t="shared" ref="N25:N34" si="16">IF(AND($B$12="",$B$14&gt;=20,$J$13&gt;=2,$L$13&gt;=1,$B$14*B25*52/12&gt;=88000,DATEDIF($B$11,DATE($B$39,$B$40,$A$41),"Y")&lt;=69,ISNUMBER(F25)),ROUNDUP($F25*$N$20/1000-0.5,0),0)</f>
        <v>0</v>
      </c>
      <c r="O25" s="88">
        <f t="shared" ref="O25:O34" si="17">IF(AND($B$12="",$B$14&gt;=20,$J$13&gt;=2,$L$13&gt;=1,$B$14*B25*52/12&gt;=88000,DATEDIF($B$11,DATE($B$39,$B$40,$A$41),"Y")&lt;=69,ISNUMBER(F25)),ROUNDDOWN($F25*$O$20/1000,0),0)</f>
        <v>0</v>
      </c>
      <c r="P25" s="89">
        <f t="shared" si="7"/>
        <v>0</v>
      </c>
      <c r="Q25" s="90">
        <f t="shared" si="3"/>
        <v>0</v>
      </c>
      <c r="R25" s="91">
        <f t="shared" si="4"/>
        <v>0</v>
      </c>
      <c r="S25" s="84">
        <f t="shared" si="8"/>
        <v>0</v>
      </c>
      <c r="T25" s="88">
        <f t="shared" si="5"/>
        <v>0</v>
      </c>
      <c r="U25" s="92">
        <f t="shared" si="6"/>
        <v>0</v>
      </c>
      <c r="V25" s="86">
        <f t="shared" si="9"/>
        <v>0</v>
      </c>
      <c r="W25" s="92">
        <f t="shared" si="10"/>
        <v>0</v>
      </c>
      <c r="X25" s="92">
        <f t="shared" si="11"/>
        <v>0</v>
      </c>
      <c r="Y25" s="93">
        <f t="shared" si="12"/>
        <v>0</v>
      </c>
      <c r="Z25" s="14"/>
      <c r="AA25" s="14"/>
      <c r="AB25" s="16"/>
      <c r="AC25" s="16"/>
      <c r="AD25" s="16"/>
      <c r="AE25" s="16"/>
      <c r="AF25" s="16"/>
      <c r="AG25" s="16"/>
      <c r="AH25" s="16"/>
      <c r="AI25" s="16"/>
      <c r="AJ25" s="16"/>
      <c r="AK25" s="16"/>
      <c r="AL25" s="16"/>
      <c r="AM25" s="16"/>
    </row>
    <row r="26" spans="1:39" s="58" customFormat="1" ht="15.75" customHeight="1">
      <c r="A26" s="59" t="s">
        <v>10</v>
      </c>
      <c r="B26" s="172"/>
      <c r="C26" s="106">
        <f>I73*$H$8</f>
        <v>0</v>
      </c>
      <c r="D26" s="166"/>
      <c r="E26" s="167"/>
      <c r="F26" s="82" t="str">
        <f>IF(AND(ISNUMBER(F25),H26&gt;1),F25,IF(H26=0,"―",VLOOKUP(H26,'R7保険料'!A6:C55,3,TRUE)))</f>
        <v>―</v>
      </c>
      <c r="G26" s="94">
        <f t="shared" si="0"/>
        <v>0</v>
      </c>
      <c r="H26" s="84">
        <f t="shared" si="1"/>
        <v>0</v>
      </c>
      <c r="I26" s="85">
        <f t="shared" si="13"/>
        <v>0</v>
      </c>
      <c r="J26" s="95">
        <f>'交通費 '!B39</f>
        <v>0</v>
      </c>
      <c r="K26" s="84">
        <f t="shared" si="2"/>
        <v>0</v>
      </c>
      <c r="L26" s="85">
        <f t="shared" si="14"/>
        <v>0</v>
      </c>
      <c r="M26" s="86">
        <f t="shared" si="15"/>
        <v>0</v>
      </c>
      <c r="N26" s="92">
        <f t="shared" si="16"/>
        <v>0</v>
      </c>
      <c r="O26" s="88">
        <f t="shared" si="17"/>
        <v>0</v>
      </c>
      <c r="P26" s="89">
        <f t="shared" si="7"/>
        <v>0</v>
      </c>
      <c r="Q26" s="90">
        <f t="shared" si="3"/>
        <v>0</v>
      </c>
      <c r="R26" s="91">
        <f t="shared" si="4"/>
        <v>0</v>
      </c>
      <c r="S26" s="84">
        <f t="shared" si="8"/>
        <v>0</v>
      </c>
      <c r="T26" s="88">
        <f t="shared" si="5"/>
        <v>0</v>
      </c>
      <c r="U26" s="96">
        <f t="shared" si="6"/>
        <v>0</v>
      </c>
      <c r="V26" s="86">
        <f t="shared" si="9"/>
        <v>0</v>
      </c>
      <c r="W26" s="92">
        <f t="shared" si="10"/>
        <v>0</v>
      </c>
      <c r="X26" s="92">
        <f t="shared" si="11"/>
        <v>0</v>
      </c>
      <c r="Y26" s="93">
        <f t="shared" si="12"/>
        <v>0</v>
      </c>
      <c r="Z26" s="14"/>
      <c r="AA26" s="14"/>
      <c r="AB26" s="16"/>
      <c r="AC26" s="16"/>
      <c r="AD26" s="16"/>
      <c r="AE26" s="16"/>
      <c r="AF26" s="16"/>
      <c r="AG26" s="16"/>
      <c r="AH26" s="16"/>
      <c r="AI26" s="16"/>
      <c r="AJ26" s="16"/>
      <c r="AK26" s="16"/>
      <c r="AL26" s="16"/>
      <c r="AM26" s="16"/>
    </row>
    <row r="27" spans="1:39" s="58" customFormat="1" ht="15.75" customHeight="1">
      <c r="A27" s="59" t="s">
        <v>12</v>
      </c>
      <c r="B27" s="172"/>
      <c r="C27" s="106">
        <f>K73*$H$8</f>
        <v>0</v>
      </c>
      <c r="D27" s="166"/>
      <c r="E27" s="167"/>
      <c r="F27" s="82" t="str">
        <f>IF(AND(ISNUMBER(F26),H27&gt;1),F26,IF(H27=0,"―",VLOOKUP(H27,'R7保険料'!A7:C56,3,TRUE)))</f>
        <v>―</v>
      </c>
      <c r="G27" s="94">
        <f t="shared" si="0"/>
        <v>0</v>
      </c>
      <c r="H27" s="84">
        <f t="shared" si="1"/>
        <v>0</v>
      </c>
      <c r="I27" s="85">
        <f t="shared" si="13"/>
        <v>0</v>
      </c>
      <c r="J27" s="95">
        <f>'交通費 '!B49</f>
        <v>0</v>
      </c>
      <c r="K27" s="84">
        <f t="shared" si="2"/>
        <v>0</v>
      </c>
      <c r="L27" s="85">
        <f t="shared" si="14"/>
        <v>0</v>
      </c>
      <c r="M27" s="86">
        <f t="shared" si="15"/>
        <v>0</v>
      </c>
      <c r="N27" s="92">
        <f t="shared" si="16"/>
        <v>0</v>
      </c>
      <c r="O27" s="88">
        <f t="shared" si="17"/>
        <v>0</v>
      </c>
      <c r="P27" s="89">
        <f t="shared" si="7"/>
        <v>0</v>
      </c>
      <c r="Q27" s="90">
        <f t="shared" si="3"/>
        <v>0</v>
      </c>
      <c r="R27" s="91">
        <f t="shared" si="4"/>
        <v>0</v>
      </c>
      <c r="S27" s="84">
        <f t="shared" si="8"/>
        <v>0</v>
      </c>
      <c r="T27" s="88">
        <f t="shared" si="5"/>
        <v>0</v>
      </c>
      <c r="U27" s="96">
        <f t="shared" si="6"/>
        <v>0</v>
      </c>
      <c r="V27" s="86">
        <f t="shared" si="9"/>
        <v>0</v>
      </c>
      <c r="W27" s="92">
        <f t="shared" si="10"/>
        <v>0</v>
      </c>
      <c r="X27" s="92">
        <f t="shared" si="11"/>
        <v>0</v>
      </c>
      <c r="Y27" s="93">
        <f t="shared" si="12"/>
        <v>0</v>
      </c>
      <c r="Z27" s="14"/>
      <c r="AA27" s="14"/>
      <c r="AB27" s="16"/>
      <c r="AC27" s="16"/>
      <c r="AD27" s="16"/>
      <c r="AE27" s="16"/>
      <c r="AF27" s="16"/>
      <c r="AG27" s="16"/>
      <c r="AH27" s="16"/>
      <c r="AI27" s="16"/>
      <c r="AJ27" s="16"/>
      <c r="AK27" s="16"/>
      <c r="AL27" s="16"/>
      <c r="AM27" s="16"/>
    </row>
    <row r="28" spans="1:39" s="58" customFormat="1" ht="15.75" customHeight="1">
      <c r="A28" s="59" t="s">
        <v>13</v>
      </c>
      <c r="B28" s="172"/>
      <c r="C28" s="106">
        <f>M73*$H$8</f>
        <v>0</v>
      </c>
      <c r="D28" s="166"/>
      <c r="E28" s="167"/>
      <c r="F28" s="82" t="str">
        <f>IF(AND(ISNUMBER(F27),H28&gt;1),F27,IF(H28=0,"―",VLOOKUP(H28,'R7保険料'!A8:C57,3,TRUE)))</f>
        <v>―</v>
      </c>
      <c r="G28" s="94">
        <f t="shared" si="0"/>
        <v>0</v>
      </c>
      <c r="H28" s="84">
        <f t="shared" si="1"/>
        <v>0</v>
      </c>
      <c r="I28" s="85">
        <f t="shared" si="13"/>
        <v>0</v>
      </c>
      <c r="J28" s="95">
        <f>'交通費 '!B59</f>
        <v>0</v>
      </c>
      <c r="K28" s="84">
        <f t="shared" si="2"/>
        <v>0</v>
      </c>
      <c r="L28" s="85">
        <f t="shared" si="14"/>
        <v>0</v>
      </c>
      <c r="M28" s="86">
        <f t="shared" si="15"/>
        <v>0</v>
      </c>
      <c r="N28" s="92">
        <f t="shared" si="16"/>
        <v>0</v>
      </c>
      <c r="O28" s="88">
        <f t="shared" si="17"/>
        <v>0</v>
      </c>
      <c r="P28" s="89">
        <f t="shared" si="7"/>
        <v>0</v>
      </c>
      <c r="Q28" s="90">
        <f t="shared" si="3"/>
        <v>0</v>
      </c>
      <c r="R28" s="91">
        <f t="shared" si="4"/>
        <v>0</v>
      </c>
      <c r="S28" s="84">
        <f t="shared" si="8"/>
        <v>0</v>
      </c>
      <c r="T28" s="88">
        <f t="shared" si="5"/>
        <v>0</v>
      </c>
      <c r="U28" s="96">
        <f t="shared" si="6"/>
        <v>0</v>
      </c>
      <c r="V28" s="86">
        <f t="shared" si="9"/>
        <v>0</v>
      </c>
      <c r="W28" s="92">
        <f t="shared" si="10"/>
        <v>0</v>
      </c>
      <c r="X28" s="92">
        <f t="shared" si="11"/>
        <v>0</v>
      </c>
      <c r="Y28" s="93">
        <f t="shared" si="12"/>
        <v>0</v>
      </c>
      <c r="Z28" s="14"/>
      <c r="AA28" s="14"/>
      <c r="AB28" s="16"/>
      <c r="AC28" s="16"/>
      <c r="AD28" s="16"/>
      <c r="AE28" s="16"/>
      <c r="AF28" s="16"/>
      <c r="AG28" s="16"/>
      <c r="AH28" s="16"/>
      <c r="AI28" s="16"/>
      <c r="AJ28" s="16"/>
      <c r="AK28" s="16"/>
      <c r="AL28" s="16"/>
      <c r="AM28" s="16"/>
    </row>
    <row r="29" spans="1:39" s="58" customFormat="1" ht="15.75" customHeight="1">
      <c r="A29" s="59" t="s">
        <v>14</v>
      </c>
      <c r="B29" s="172"/>
      <c r="C29" s="106">
        <f>O73*$H$8</f>
        <v>0</v>
      </c>
      <c r="D29" s="166"/>
      <c r="E29" s="167"/>
      <c r="F29" s="82" t="str">
        <f>IF(AND(ISNUMBER(F28),H29&gt;1),F28,IF(H29=0,"―",VLOOKUP(H29,'R7保険料'!A9:C58,3,TRUE)))</f>
        <v>―</v>
      </c>
      <c r="G29" s="94">
        <f t="shared" si="0"/>
        <v>0</v>
      </c>
      <c r="H29" s="84">
        <f t="shared" si="1"/>
        <v>0</v>
      </c>
      <c r="I29" s="85">
        <f>ROUNDDOWN(B29*C29,0)+ROUNDDOWN(D29*E29,0)</f>
        <v>0</v>
      </c>
      <c r="J29" s="95">
        <f>'交通費 '!B69</f>
        <v>0</v>
      </c>
      <c r="K29" s="84">
        <f t="shared" si="2"/>
        <v>0</v>
      </c>
      <c r="L29" s="85">
        <f>IF(AND($B$12="",$B$14&gt;=20,$J$13&gt;=2,$L$13&gt;=1,$B$14*B29*52/12&gt;=88000,DATEDIF($B$11,DATE($B$39,$B$40,$A$41),"Y")&lt;=74,ISNUMBER(F29)),ROUNDUP($F29*$L$20/1000-0.5,0),0)</f>
        <v>0</v>
      </c>
      <c r="M29" s="86">
        <f>IF(AND($B$12="",$B$14&gt;=20,$J$13&gt;=2,$L$13&gt;=1,$B$14*B29*52/12&gt;=88000,DATEDIF($B$11,DATE($B$39,$B$40,$A$41),"Y")&lt;=64,DATEDIF($B$11,DATE($B$39,$B$40,$A47),"Y")&gt;=40,ISNUMBER(F29)),ROUNDUP($F29*$M$20/1000-0.5,0),0)</f>
        <v>0</v>
      </c>
      <c r="N29" s="92">
        <f>IF(AND($B$12="",$B$14&gt;=20,$J$13&gt;=2,$L$13&gt;=1,$B$14*B29*52/12&gt;=88000,DATEDIF($B$11,DATE($B$39,$B$40,$A$41),"Y")&lt;=69,ISNUMBER(F29)),ROUNDUP($F29*$N$20/1000-0.5,0),0)</f>
        <v>0</v>
      </c>
      <c r="O29" s="88">
        <f>IF(AND($B$12="",$B$14&gt;=20,$J$13&gt;=2,$L$13&gt;=1,$B$14*B29*52/12&gt;=88000,DATEDIF($B$11,DATE($B$39,$B$40,$A$41),"Y")&lt;=69,ISNUMBER(F29)),ROUNDDOWN($F29*$O$20/1000,0),0)</f>
        <v>0</v>
      </c>
      <c r="P29" s="89">
        <f t="shared" si="7"/>
        <v>0</v>
      </c>
      <c r="Q29" s="90">
        <f t="shared" si="3"/>
        <v>0</v>
      </c>
      <c r="R29" s="91">
        <f t="shared" si="4"/>
        <v>0</v>
      </c>
      <c r="S29" s="84">
        <f t="shared" si="8"/>
        <v>0</v>
      </c>
      <c r="T29" s="88">
        <f t="shared" si="5"/>
        <v>0</v>
      </c>
      <c r="U29" s="96">
        <f t="shared" si="6"/>
        <v>0</v>
      </c>
      <c r="V29" s="86">
        <f t="shared" si="9"/>
        <v>0</v>
      </c>
      <c r="W29" s="92">
        <f t="shared" si="10"/>
        <v>0</v>
      </c>
      <c r="X29" s="92">
        <f t="shared" si="11"/>
        <v>0</v>
      </c>
      <c r="Y29" s="93">
        <f t="shared" si="12"/>
        <v>0</v>
      </c>
      <c r="Z29" s="14"/>
      <c r="AA29" s="14"/>
      <c r="AB29" s="16"/>
      <c r="AC29" s="16"/>
      <c r="AD29" s="16"/>
      <c r="AE29" s="16"/>
      <c r="AF29" s="16"/>
      <c r="AG29" s="16"/>
      <c r="AH29" s="16"/>
      <c r="AI29" s="16"/>
      <c r="AJ29" s="16"/>
      <c r="AK29" s="16"/>
      <c r="AL29" s="16"/>
      <c r="AM29" s="16"/>
    </row>
    <row r="30" spans="1:39" s="58" customFormat="1" ht="15.75" customHeight="1">
      <c r="A30" s="59" t="s">
        <v>15</v>
      </c>
      <c r="B30" s="172"/>
      <c r="C30" s="106">
        <f>Q73*$H$8</f>
        <v>0</v>
      </c>
      <c r="D30" s="166"/>
      <c r="E30" s="167"/>
      <c r="F30" s="82" t="str">
        <f>IF(AND(ISNUMBER(F29),H30&gt;1),F29,IF(H30=0,"―",VLOOKUP(H30,'R7保険料'!A10:C59,3,TRUE)))</f>
        <v>―</v>
      </c>
      <c r="G30" s="94">
        <f t="shared" si="0"/>
        <v>0</v>
      </c>
      <c r="H30" s="84">
        <f t="shared" si="1"/>
        <v>0</v>
      </c>
      <c r="I30" s="85">
        <f>ROUNDDOWN(B30*C30,0)+ROUNDDOWN(D30*E30,0)</f>
        <v>0</v>
      </c>
      <c r="J30" s="95">
        <f>'交通費 '!B79</f>
        <v>0</v>
      </c>
      <c r="K30" s="84">
        <f t="shared" si="2"/>
        <v>0</v>
      </c>
      <c r="L30" s="85">
        <f>IF(AND($B$12="",$B$14&gt;=20,$J$13&gt;=2,$L$13&gt;=1,$B$14*B30*52/12&gt;=88000,DATEDIF($B$11,DATE($B$39,$B$40,$A$41),"Y")&lt;=74,ISNUMBER(F30)),ROUNDUP($F30*$L$20/1000-0.5,0),0)</f>
        <v>0</v>
      </c>
      <c r="M30" s="86">
        <f>IF(AND($B$12="",$B$14&gt;=20,$J$13&gt;=2,$L$13&gt;=1,$B$14*B30*52/12&gt;=88000,DATEDIF($B$11,DATE($B$39,$B$40,$A$41),"Y")&lt;=64,DATEDIF($B$11,DATE($B$39,$B$40,$A48),"Y")&gt;=40,ISNUMBER(F30)),ROUNDUP($F30*$M$20/1000-0.5,0),0)</f>
        <v>0</v>
      </c>
      <c r="N30" s="92">
        <f>IF(AND($B$12="",$B$14&gt;=20,$J$13&gt;=2,$L$13&gt;=1,$B$14*B30*52/12&gt;=88000,DATEDIF($B$11,DATE($B$39,$B$40,$A$41),"Y")&lt;=69,ISNUMBER(F30)),ROUNDUP($F30*$N$20/1000-0.5,0),0)</f>
        <v>0</v>
      </c>
      <c r="O30" s="88">
        <f>IF(AND($B$12="",$B$14&gt;=20,$J$13&gt;=2,$L$13&gt;=1,$B$14*B30*52/12&gt;=88000,DATEDIF($B$11,DATE($B$39,$B$40,$A$41),"Y")&lt;=69,ISNUMBER(F30)),ROUNDDOWN($F30*$O$20/1000,0),0)</f>
        <v>0</v>
      </c>
      <c r="P30" s="89">
        <f t="shared" si="7"/>
        <v>0</v>
      </c>
      <c r="Q30" s="90">
        <f t="shared" si="3"/>
        <v>0</v>
      </c>
      <c r="R30" s="91">
        <f t="shared" si="4"/>
        <v>0</v>
      </c>
      <c r="S30" s="84">
        <f t="shared" si="8"/>
        <v>0</v>
      </c>
      <c r="T30" s="88">
        <f t="shared" si="5"/>
        <v>0</v>
      </c>
      <c r="U30" s="96">
        <f t="shared" si="6"/>
        <v>0</v>
      </c>
      <c r="V30" s="86">
        <f t="shared" si="9"/>
        <v>0</v>
      </c>
      <c r="W30" s="92">
        <f t="shared" si="10"/>
        <v>0</v>
      </c>
      <c r="X30" s="92">
        <f t="shared" si="11"/>
        <v>0</v>
      </c>
      <c r="Y30" s="93">
        <f t="shared" si="12"/>
        <v>0</v>
      </c>
      <c r="Z30" s="14"/>
      <c r="AA30" s="14"/>
      <c r="AB30" s="16"/>
      <c r="AC30" s="16"/>
      <c r="AD30" s="16"/>
      <c r="AE30" s="16"/>
      <c r="AF30" s="16"/>
      <c r="AG30" s="16"/>
      <c r="AH30" s="16"/>
      <c r="AI30" s="16"/>
      <c r="AJ30" s="16"/>
      <c r="AK30" s="16"/>
      <c r="AL30" s="16"/>
      <c r="AM30" s="16"/>
    </row>
    <row r="31" spans="1:39" s="58" customFormat="1" ht="15.75" customHeight="1">
      <c r="A31" s="59" t="s">
        <v>16</v>
      </c>
      <c r="B31" s="172"/>
      <c r="C31" s="106">
        <f>S73*$H$8</f>
        <v>0</v>
      </c>
      <c r="D31" s="166"/>
      <c r="E31" s="167"/>
      <c r="F31" s="82" t="str">
        <f>IF(AND(ISNUMBER(F30),H31&gt;1),F30,IF(H31=0,"―",VLOOKUP(H31,'R7保険料'!A11:C60,3,TRUE)))</f>
        <v>―</v>
      </c>
      <c r="G31" s="94">
        <f t="shared" si="0"/>
        <v>0</v>
      </c>
      <c r="H31" s="84">
        <f t="shared" si="1"/>
        <v>0</v>
      </c>
      <c r="I31" s="85">
        <f t="shared" si="13"/>
        <v>0</v>
      </c>
      <c r="J31" s="95">
        <f>'交通費 '!B89</f>
        <v>0</v>
      </c>
      <c r="K31" s="84">
        <f t="shared" si="2"/>
        <v>0</v>
      </c>
      <c r="L31" s="85">
        <f t="shared" si="14"/>
        <v>0</v>
      </c>
      <c r="M31" s="86">
        <f t="shared" si="15"/>
        <v>0</v>
      </c>
      <c r="N31" s="92">
        <f t="shared" si="16"/>
        <v>0</v>
      </c>
      <c r="O31" s="88">
        <f t="shared" si="17"/>
        <v>0</v>
      </c>
      <c r="P31" s="89">
        <f t="shared" si="7"/>
        <v>0</v>
      </c>
      <c r="Q31" s="90">
        <f t="shared" si="3"/>
        <v>0</v>
      </c>
      <c r="R31" s="91">
        <f t="shared" si="4"/>
        <v>0</v>
      </c>
      <c r="S31" s="84">
        <f t="shared" si="8"/>
        <v>0</v>
      </c>
      <c r="T31" s="88">
        <f t="shared" si="5"/>
        <v>0</v>
      </c>
      <c r="U31" s="96">
        <f t="shared" si="6"/>
        <v>0</v>
      </c>
      <c r="V31" s="86">
        <f t="shared" si="9"/>
        <v>0</v>
      </c>
      <c r="W31" s="92">
        <f t="shared" si="10"/>
        <v>0</v>
      </c>
      <c r="X31" s="92">
        <f t="shared" si="11"/>
        <v>0</v>
      </c>
      <c r="Y31" s="93">
        <f t="shared" si="12"/>
        <v>0</v>
      </c>
      <c r="Z31" s="14"/>
      <c r="AA31" s="14"/>
      <c r="AB31" s="16"/>
      <c r="AC31" s="16"/>
      <c r="AD31" s="16"/>
      <c r="AE31" s="16"/>
      <c r="AF31" s="16"/>
      <c r="AG31" s="16"/>
      <c r="AH31" s="16"/>
      <c r="AI31" s="16"/>
      <c r="AJ31" s="16"/>
      <c r="AK31" s="16"/>
      <c r="AL31" s="16"/>
      <c r="AM31" s="16"/>
    </row>
    <row r="32" spans="1:39" s="58" customFormat="1" ht="15.75" customHeight="1">
      <c r="A32" s="60" t="s">
        <v>17</v>
      </c>
      <c r="B32" s="172"/>
      <c r="C32" s="106">
        <f>U73*$H$8</f>
        <v>0</v>
      </c>
      <c r="D32" s="166"/>
      <c r="E32" s="167"/>
      <c r="F32" s="82" t="str">
        <f>IF(AND(ISNUMBER(F31),H32&gt;1),F31,IF(H32=0,"―",VLOOKUP(H32,'R7保険料'!A12:C61,3,TRUE)))</f>
        <v>―</v>
      </c>
      <c r="G32" s="94">
        <f t="shared" si="0"/>
        <v>0</v>
      </c>
      <c r="H32" s="84">
        <f t="shared" si="1"/>
        <v>0</v>
      </c>
      <c r="I32" s="85">
        <f t="shared" si="13"/>
        <v>0</v>
      </c>
      <c r="J32" s="95">
        <f>'交通費 '!B99</f>
        <v>0</v>
      </c>
      <c r="K32" s="84">
        <f t="shared" si="2"/>
        <v>0</v>
      </c>
      <c r="L32" s="85">
        <f t="shared" si="14"/>
        <v>0</v>
      </c>
      <c r="M32" s="86">
        <f t="shared" si="15"/>
        <v>0</v>
      </c>
      <c r="N32" s="92">
        <f t="shared" si="16"/>
        <v>0</v>
      </c>
      <c r="O32" s="88">
        <f t="shared" si="17"/>
        <v>0</v>
      </c>
      <c r="P32" s="89">
        <f t="shared" si="7"/>
        <v>0</v>
      </c>
      <c r="Q32" s="90">
        <f t="shared" si="3"/>
        <v>0</v>
      </c>
      <c r="R32" s="91">
        <f t="shared" si="4"/>
        <v>0</v>
      </c>
      <c r="S32" s="84">
        <f t="shared" si="8"/>
        <v>0</v>
      </c>
      <c r="T32" s="88">
        <f t="shared" si="5"/>
        <v>0</v>
      </c>
      <c r="U32" s="96">
        <f t="shared" si="6"/>
        <v>0</v>
      </c>
      <c r="V32" s="86">
        <f t="shared" si="9"/>
        <v>0</v>
      </c>
      <c r="W32" s="92">
        <f t="shared" si="10"/>
        <v>0</v>
      </c>
      <c r="X32" s="92">
        <f t="shared" si="11"/>
        <v>0</v>
      </c>
      <c r="Y32" s="93">
        <f t="shared" si="12"/>
        <v>0</v>
      </c>
      <c r="Z32" s="14"/>
      <c r="AA32" s="14"/>
      <c r="AB32" s="16"/>
      <c r="AC32" s="16"/>
      <c r="AD32" s="16"/>
      <c r="AE32" s="16"/>
      <c r="AF32" s="16"/>
      <c r="AG32" s="16"/>
      <c r="AH32" s="16"/>
      <c r="AI32" s="16"/>
      <c r="AJ32" s="16"/>
      <c r="AK32" s="16"/>
      <c r="AL32" s="16"/>
      <c r="AM32" s="16"/>
    </row>
    <row r="33" spans="1:39" s="58" customFormat="1" ht="15.75" customHeight="1">
      <c r="A33" s="61" t="s">
        <v>18</v>
      </c>
      <c r="B33" s="172"/>
      <c r="C33" s="106">
        <f>W73*$H$8</f>
        <v>0</v>
      </c>
      <c r="D33" s="166"/>
      <c r="E33" s="167"/>
      <c r="F33" s="82" t="str">
        <f>IF(AND(ISNUMBER(F32),H33&gt;1),F32,IF(H33=0,"―",VLOOKUP(H33,'R7保険料'!A13:C62,3,TRUE)))</f>
        <v>―</v>
      </c>
      <c r="G33" s="94">
        <f t="shared" si="0"/>
        <v>0</v>
      </c>
      <c r="H33" s="84">
        <f t="shared" si="1"/>
        <v>0</v>
      </c>
      <c r="I33" s="85">
        <f t="shared" si="13"/>
        <v>0</v>
      </c>
      <c r="J33" s="95">
        <f>'交通費 '!B109</f>
        <v>0</v>
      </c>
      <c r="K33" s="84">
        <f t="shared" si="2"/>
        <v>0</v>
      </c>
      <c r="L33" s="85">
        <f t="shared" si="14"/>
        <v>0</v>
      </c>
      <c r="M33" s="86">
        <f t="shared" si="15"/>
        <v>0</v>
      </c>
      <c r="N33" s="92">
        <f t="shared" si="16"/>
        <v>0</v>
      </c>
      <c r="O33" s="88">
        <f t="shared" si="17"/>
        <v>0</v>
      </c>
      <c r="P33" s="89">
        <f t="shared" si="7"/>
        <v>0</v>
      </c>
      <c r="Q33" s="90">
        <f t="shared" si="3"/>
        <v>0</v>
      </c>
      <c r="R33" s="91">
        <f t="shared" si="4"/>
        <v>0</v>
      </c>
      <c r="S33" s="84">
        <f t="shared" si="8"/>
        <v>0</v>
      </c>
      <c r="T33" s="88">
        <f t="shared" si="5"/>
        <v>0</v>
      </c>
      <c r="U33" s="96">
        <f t="shared" si="6"/>
        <v>0</v>
      </c>
      <c r="V33" s="86">
        <f t="shared" si="9"/>
        <v>0</v>
      </c>
      <c r="W33" s="92">
        <f t="shared" si="10"/>
        <v>0</v>
      </c>
      <c r="X33" s="92">
        <f t="shared" si="11"/>
        <v>0</v>
      </c>
      <c r="Y33" s="93">
        <f t="shared" si="12"/>
        <v>0</v>
      </c>
      <c r="Z33" s="14"/>
      <c r="AA33" s="14"/>
      <c r="AB33" s="16"/>
      <c r="AC33" s="16"/>
      <c r="AD33" s="16"/>
      <c r="AE33" s="16"/>
      <c r="AF33" s="16"/>
      <c r="AG33" s="16"/>
      <c r="AH33" s="16"/>
      <c r="AI33" s="16"/>
      <c r="AJ33" s="16"/>
      <c r="AK33" s="16"/>
      <c r="AL33" s="16"/>
      <c r="AM33" s="16"/>
    </row>
    <row r="34" spans="1:39" s="58" customFormat="1" ht="15.75" customHeight="1" thickBot="1">
      <c r="A34" s="61" t="s">
        <v>19</v>
      </c>
      <c r="B34" s="172"/>
      <c r="C34" s="107">
        <f>Y73*$H$8</f>
        <v>0</v>
      </c>
      <c r="D34" s="170"/>
      <c r="E34" s="171"/>
      <c r="F34" s="82" t="str">
        <f>IF(AND(ISNUMBER(F33),H34&gt;1),F33,IF(H34=0,"―",VLOOKUP(H34,'R7保険料'!A14:C63,3,TRUE)))</f>
        <v>―</v>
      </c>
      <c r="G34" s="94">
        <f>H34+K34</f>
        <v>0</v>
      </c>
      <c r="H34" s="84">
        <f t="shared" si="1"/>
        <v>0</v>
      </c>
      <c r="I34" s="85">
        <f t="shared" si="13"/>
        <v>0</v>
      </c>
      <c r="J34" s="95">
        <f>'交通費 '!B119</f>
        <v>0</v>
      </c>
      <c r="K34" s="84">
        <f t="shared" si="2"/>
        <v>0</v>
      </c>
      <c r="L34" s="85">
        <f t="shared" si="14"/>
        <v>0</v>
      </c>
      <c r="M34" s="86">
        <f t="shared" si="15"/>
        <v>0</v>
      </c>
      <c r="N34" s="97">
        <f t="shared" si="16"/>
        <v>0</v>
      </c>
      <c r="O34" s="88">
        <f t="shared" si="17"/>
        <v>0</v>
      </c>
      <c r="P34" s="89">
        <f t="shared" si="7"/>
        <v>0</v>
      </c>
      <c r="Q34" s="90">
        <f t="shared" si="3"/>
        <v>0</v>
      </c>
      <c r="R34" s="91">
        <f t="shared" si="4"/>
        <v>0</v>
      </c>
      <c r="S34" s="84">
        <f t="shared" si="8"/>
        <v>0</v>
      </c>
      <c r="T34" s="88">
        <f t="shared" si="5"/>
        <v>0</v>
      </c>
      <c r="U34" s="96">
        <f t="shared" si="6"/>
        <v>0</v>
      </c>
      <c r="V34" s="86">
        <f t="shared" si="9"/>
        <v>0</v>
      </c>
      <c r="W34" s="92">
        <f t="shared" si="10"/>
        <v>0</v>
      </c>
      <c r="X34" s="92">
        <f t="shared" si="11"/>
        <v>0</v>
      </c>
      <c r="Y34" s="93">
        <f>SUM(P34:R34)</f>
        <v>0</v>
      </c>
      <c r="Z34" s="14"/>
      <c r="AA34" s="14"/>
      <c r="AB34" s="16"/>
      <c r="AC34" s="16"/>
      <c r="AD34" s="16"/>
      <c r="AE34" s="16"/>
      <c r="AF34" s="16"/>
      <c r="AG34" s="16"/>
      <c r="AH34" s="16"/>
      <c r="AI34" s="16"/>
      <c r="AJ34" s="16"/>
      <c r="AK34" s="16"/>
      <c r="AL34" s="16"/>
      <c r="AM34" s="16"/>
    </row>
    <row r="35" spans="1:39" ht="25.5" customHeight="1" thickBot="1">
      <c r="A35" s="62" t="s">
        <v>4</v>
      </c>
      <c r="B35" s="108"/>
      <c r="C35" s="125">
        <f>SUM(C23:C34)</f>
        <v>0</v>
      </c>
      <c r="D35" s="109"/>
      <c r="E35" s="129">
        <f t="shared" ref="E35:W35" si="18">SUM(E23:E34)</f>
        <v>0</v>
      </c>
      <c r="F35" s="98"/>
      <c r="G35" s="98">
        <f t="shared" si="18"/>
        <v>0</v>
      </c>
      <c r="H35" s="99">
        <f>SUM(H23:H34)</f>
        <v>0</v>
      </c>
      <c r="I35" s="100">
        <f t="shared" si="18"/>
        <v>0</v>
      </c>
      <c r="J35" s="101">
        <f t="shared" si="18"/>
        <v>0</v>
      </c>
      <c r="K35" s="102">
        <f>SUM(K23:K34)</f>
        <v>0</v>
      </c>
      <c r="L35" s="100">
        <f t="shared" si="18"/>
        <v>0</v>
      </c>
      <c r="M35" s="101">
        <f t="shared" si="18"/>
        <v>0</v>
      </c>
      <c r="N35" s="101">
        <f t="shared" si="18"/>
        <v>0</v>
      </c>
      <c r="O35" s="101">
        <f t="shared" si="18"/>
        <v>0</v>
      </c>
      <c r="P35" s="101">
        <f t="shared" si="18"/>
        <v>0</v>
      </c>
      <c r="Q35" s="103">
        <f>SUM(Q23:Q34)</f>
        <v>0</v>
      </c>
      <c r="R35" s="104">
        <f t="shared" si="18"/>
        <v>0</v>
      </c>
      <c r="S35" s="121">
        <f t="shared" si="18"/>
        <v>0</v>
      </c>
      <c r="T35" s="100">
        <f t="shared" si="18"/>
        <v>0</v>
      </c>
      <c r="U35" s="101">
        <f>SUM(U23:U34)</f>
        <v>0</v>
      </c>
      <c r="V35" s="105">
        <f t="shared" si="18"/>
        <v>0</v>
      </c>
      <c r="W35" s="101">
        <f t="shared" si="18"/>
        <v>0</v>
      </c>
      <c r="X35" s="101">
        <f t="shared" ref="X35:Y35" si="19">SUM(X23:X34)</f>
        <v>0</v>
      </c>
      <c r="Y35" s="104">
        <f t="shared" si="19"/>
        <v>0</v>
      </c>
      <c r="Z35" s="14"/>
      <c r="AA35" s="14"/>
    </row>
    <row r="36" spans="1:39" ht="15.75" customHeight="1" thickBot="1">
      <c r="A36" s="63"/>
      <c r="B36" s="64"/>
      <c r="C36" s="64"/>
      <c r="D36" s="64"/>
      <c r="E36" s="64"/>
      <c r="F36" s="65"/>
      <c r="G36" s="65"/>
      <c r="H36" s="65"/>
      <c r="I36" s="65"/>
      <c r="J36" s="65"/>
      <c r="K36" s="65"/>
      <c r="L36" s="65"/>
      <c r="M36" s="65"/>
      <c r="N36" s="65"/>
      <c r="O36" s="65"/>
      <c r="P36" s="65"/>
      <c r="Q36" s="65"/>
      <c r="R36" s="65"/>
      <c r="S36" s="65"/>
      <c r="T36" s="65"/>
      <c r="U36" s="65"/>
      <c r="V36" s="65"/>
      <c r="W36" s="65"/>
      <c r="X36" s="65"/>
      <c r="Y36" s="65"/>
      <c r="Z36" s="65"/>
      <c r="AA36" s="65"/>
      <c r="AB36" s="66"/>
    </row>
    <row r="37" spans="1:39" ht="15.75" customHeight="1" thickBot="1">
      <c r="A37" s="63" t="s">
        <v>109</v>
      </c>
      <c r="B37" s="126">
        <f>SUM(C73,E73,G73,I73,K73,M73,O73,Q73,S73,U73,W73,Y73)</f>
        <v>0</v>
      </c>
      <c r="C37" s="120" t="s">
        <v>24</v>
      </c>
      <c r="D37" s="64"/>
      <c r="E37" s="64"/>
      <c r="F37" s="65"/>
      <c r="G37" s="65"/>
      <c r="H37" s="65"/>
      <c r="I37" s="65"/>
      <c r="J37" s="65"/>
      <c r="K37" s="65"/>
      <c r="L37" s="65"/>
      <c r="M37" s="65"/>
      <c r="N37" s="65"/>
      <c r="O37" s="65"/>
      <c r="P37" s="65"/>
      <c r="Q37" s="65"/>
      <c r="R37" s="65"/>
      <c r="S37" s="65"/>
      <c r="T37" s="65"/>
      <c r="U37" s="65"/>
      <c r="V37" s="65"/>
      <c r="W37" s="65"/>
      <c r="X37" s="65"/>
      <c r="Y37" s="65"/>
      <c r="Z37" s="65"/>
      <c r="AA37" s="65"/>
      <c r="AB37" s="66"/>
    </row>
    <row r="38" spans="1:39" s="14" customFormat="1" ht="15.75" customHeight="1">
      <c r="B38" s="119"/>
      <c r="C38" s="64"/>
      <c r="D38" s="64"/>
      <c r="E38" s="64"/>
      <c r="F38" s="64"/>
    </row>
    <row r="39" spans="1:39" s="14" customFormat="1" ht="15.75" customHeight="1" thickBot="1">
      <c r="A39" s="17" t="s">
        <v>46</v>
      </c>
      <c r="B39" s="248">
        <v>2026</v>
      </c>
      <c r="C39" s="64" t="s">
        <v>98</v>
      </c>
      <c r="D39" s="64"/>
      <c r="E39" s="64"/>
      <c r="F39" s="64"/>
      <c r="T39" s="67">
        <f>B39+1</f>
        <v>2027</v>
      </c>
      <c r="U39" s="14" t="s">
        <v>45</v>
      </c>
    </row>
    <row r="40" spans="1:39" s="14" customFormat="1" ht="15.75" customHeight="1">
      <c r="A40" s="68"/>
      <c r="B40" s="278">
        <v>4</v>
      </c>
      <c r="C40" s="279"/>
      <c r="D40" s="278">
        <v>5</v>
      </c>
      <c r="E40" s="279"/>
      <c r="F40" s="278">
        <v>6</v>
      </c>
      <c r="G40" s="279"/>
      <c r="H40" s="278">
        <v>7</v>
      </c>
      <c r="I40" s="279"/>
      <c r="J40" s="278">
        <v>8</v>
      </c>
      <c r="K40" s="279"/>
      <c r="L40" s="278">
        <v>9</v>
      </c>
      <c r="M40" s="279"/>
      <c r="N40" s="278">
        <v>10</v>
      </c>
      <c r="O40" s="279"/>
      <c r="P40" s="278">
        <v>11</v>
      </c>
      <c r="Q40" s="279"/>
      <c r="R40" s="278">
        <v>12</v>
      </c>
      <c r="S40" s="279"/>
      <c r="T40" s="278">
        <v>1</v>
      </c>
      <c r="U40" s="279"/>
      <c r="V40" s="278">
        <v>2</v>
      </c>
      <c r="W40" s="279"/>
      <c r="X40" s="278">
        <v>3</v>
      </c>
      <c r="Y40" s="279"/>
      <c r="Z40" s="113"/>
    </row>
    <row r="41" spans="1:39" s="14" customFormat="1" ht="15.75" customHeight="1">
      <c r="A41" s="69">
        <v>1</v>
      </c>
      <c r="B41" s="70">
        <f>IF($A41="","",WEEKDAY(DATE($B$39,$B$40,$A41),1))</f>
        <v>4</v>
      </c>
      <c r="C41" s="157"/>
      <c r="D41" s="70">
        <f>IF($A41="","",WEEKDAY(DATE($B$39,$D$40,$A41),1))</f>
        <v>6</v>
      </c>
      <c r="E41" s="157"/>
      <c r="F41" s="70">
        <f>IF($A41="","",WEEKDAY(DATE($B$39,$F$40,$A41),1))</f>
        <v>2</v>
      </c>
      <c r="G41" s="157"/>
      <c r="H41" s="70">
        <f>IF($A41="","",WEEKDAY(DATE($B$39,$H$40,$A41),1))</f>
        <v>4</v>
      </c>
      <c r="I41" s="157"/>
      <c r="J41" s="70">
        <f>IF($A41="","",WEEKDAY(DATE($B$39,$J$40,$A41),1))</f>
        <v>7</v>
      </c>
      <c r="K41" s="178"/>
      <c r="L41" s="70">
        <f t="shared" ref="L41:L70" si="20">IF($A41="","",WEEKDAY(DATE($B$39,$L$40,$A41),1))</f>
        <v>3</v>
      </c>
      <c r="M41" s="158"/>
      <c r="N41" s="70">
        <f t="shared" ref="N41:N71" si="21">IF($A41="","",WEEKDAY(DATE($B$39,$N$40,$A41),1))</f>
        <v>5</v>
      </c>
      <c r="O41" s="157"/>
      <c r="P41" s="70">
        <f t="shared" ref="P41:P70" si="22">IF($A41="","",WEEKDAY(DATE($B$39,$P$40,$A41),1))</f>
        <v>1</v>
      </c>
      <c r="Q41" s="177"/>
      <c r="R41" s="70">
        <f t="shared" ref="R41:R71" si="23">IF($A41="","",WEEKDAY(DATE($B$39,$R$40,$A41),1))</f>
        <v>3</v>
      </c>
      <c r="S41" s="158"/>
      <c r="T41" s="124">
        <f>IF($A41="","",WEEKDAY(DATE($T$39,$T$40,$A41),1))</f>
        <v>6</v>
      </c>
      <c r="U41" s="178"/>
      <c r="V41" s="70">
        <f>IF($A41="","",WEEKDAY(DATE($T$39,$V$40,$A41),1))</f>
        <v>2</v>
      </c>
      <c r="W41" s="158"/>
      <c r="X41" s="70">
        <f t="shared" ref="X41:X71" si="24">IF($A41="","",WEEKDAY(DATE($T$39,$X$40,$A41),1))</f>
        <v>2</v>
      </c>
      <c r="Y41" s="158"/>
      <c r="Z41" s="114">
        <v>1</v>
      </c>
    </row>
    <row r="42" spans="1:39" s="14" customFormat="1" ht="15.75" customHeight="1">
      <c r="A42" s="71">
        <v>2</v>
      </c>
      <c r="B42" s="72">
        <f>IF($A42="","",WEEKDAY(DATE($B$39,$B$40,$A42),1))</f>
        <v>5</v>
      </c>
      <c r="C42" s="158"/>
      <c r="D42" s="72">
        <f t="shared" ref="D42:D71" si="25">IF($A42="","",WEEKDAY(DATE($B$39,$D$40,$A42),1))</f>
        <v>7</v>
      </c>
      <c r="E42" s="177"/>
      <c r="F42" s="72">
        <f t="shared" ref="F42:F70" si="26">IF($A42="","",WEEKDAY(DATE($B$39,$F$40,$A42),1))</f>
        <v>3</v>
      </c>
      <c r="G42" s="158"/>
      <c r="H42" s="72">
        <f t="shared" ref="H42:H71" si="27">IF($A42="","",WEEKDAY(DATE($B$39,$H$40,$A42),1))</f>
        <v>5</v>
      </c>
      <c r="I42" s="158"/>
      <c r="J42" s="72">
        <f t="shared" ref="J42:J71" si="28">IF($A42="","",WEEKDAY(DATE($B$39,$J$40,$A42),1))</f>
        <v>1</v>
      </c>
      <c r="K42" s="177"/>
      <c r="L42" s="72">
        <f t="shared" si="20"/>
        <v>4</v>
      </c>
      <c r="M42" s="158"/>
      <c r="N42" s="72">
        <f t="shared" si="21"/>
        <v>6</v>
      </c>
      <c r="O42" s="158"/>
      <c r="P42" s="72">
        <f t="shared" si="22"/>
        <v>2</v>
      </c>
      <c r="Q42" s="158"/>
      <c r="R42" s="72">
        <f t="shared" si="23"/>
        <v>4</v>
      </c>
      <c r="S42" s="158"/>
      <c r="T42" s="72">
        <f t="shared" ref="T42:T71" si="29">IF($A42="","",WEEKDAY(DATE($T$39,$T$40,$A42),1))</f>
        <v>7</v>
      </c>
      <c r="U42" s="177"/>
      <c r="V42" s="72">
        <f t="shared" ref="V42:V68" si="30">IF($A42="","",WEEKDAY(DATE($T$39,$V$40,$A42),1))</f>
        <v>3</v>
      </c>
      <c r="W42" s="158"/>
      <c r="X42" s="72">
        <f t="shared" si="24"/>
        <v>3</v>
      </c>
      <c r="Y42" s="158"/>
      <c r="Z42" s="115">
        <v>2</v>
      </c>
    </row>
    <row r="43" spans="1:39" s="14" customFormat="1" ht="15.75" customHeight="1">
      <c r="A43" s="71">
        <v>3</v>
      </c>
      <c r="B43" s="72">
        <f>IF($A43="","",WEEKDAY(DATE($B$39,$B$40,$A43),1))</f>
        <v>6</v>
      </c>
      <c r="C43" s="158"/>
      <c r="D43" s="122">
        <f t="shared" si="25"/>
        <v>1</v>
      </c>
      <c r="E43" s="177"/>
      <c r="F43" s="72">
        <f t="shared" si="26"/>
        <v>4</v>
      </c>
      <c r="G43" s="158"/>
      <c r="H43" s="72">
        <f t="shared" si="27"/>
        <v>6</v>
      </c>
      <c r="I43" s="158"/>
      <c r="J43" s="72">
        <f t="shared" si="28"/>
        <v>2</v>
      </c>
      <c r="K43" s="158"/>
      <c r="L43" s="72">
        <f t="shared" si="20"/>
        <v>5</v>
      </c>
      <c r="M43" s="158"/>
      <c r="N43" s="72">
        <f t="shared" si="21"/>
        <v>7</v>
      </c>
      <c r="O43" s="177"/>
      <c r="P43" s="122">
        <f t="shared" si="22"/>
        <v>3</v>
      </c>
      <c r="Q43" s="177"/>
      <c r="R43" s="72">
        <f t="shared" si="23"/>
        <v>5</v>
      </c>
      <c r="S43" s="158"/>
      <c r="T43" s="72">
        <f t="shared" si="29"/>
        <v>1</v>
      </c>
      <c r="U43" s="177"/>
      <c r="V43" s="72">
        <f t="shared" si="30"/>
        <v>4</v>
      </c>
      <c r="W43" s="158"/>
      <c r="X43" s="72">
        <f t="shared" si="24"/>
        <v>4</v>
      </c>
      <c r="Y43" s="158"/>
      <c r="Z43" s="115">
        <v>3</v>
      </c>
    </row>
    <row r="44" spans="1:39" s="14" customFormat="1" ht="15.75" customHeight="1">
      <c r="A44" s="71">
        <v>4</v>
      </c>
      <c r="B44" s="72">
        <f t="shared" ref="B44:B69" si="31">IF($A44="","",WEEKDAY(DATE($B$39,$B$40,$A44),1))</f>
        <v>7</v>
      </c>
      <c r="C44" s="177"/>
      <c r="D44" s="122">
        <f t="shared" si="25"/>
        <v>2</v>
      </c>
      <c r="E44" s="177"/>
      <c r="F44" s="72">
        <f t="shared" si="26"/>
        <v>5</v>
      </c>
      <c r="G44" s="158"/>
      <c r="H44" s="72">
        <f t="shared" si="27"/>
        <v>7</v>
      </c>
      <c r="I44" s="177"/>
      <c r="J44" s="72">
        <f t="shared" si="28"/>
        <v>3</v>
      </c>
      <c r="K44" s="249"/>
      <c r="L44" s="72">
        <f t="shared" si="20"/>
        <v>6</v>
      </c>
      <c r="M44" s="158"/>
      <c r="N44" s="72">
        <f t="shared" si="21"/>
        <v>1</v>
      </c>
      <c r="O44" s="177"/>
      <c r="P44" s="72">
        <f t="shared" si="22"/>
        <v>4</v>
      </c>
      <c r="Q44" s="158"/>
      <c r="R44" s="72">
        <f t="shared" si="23"/>
        <v>6</v>
      </c>
      <c r="S44" s="158"/>
      <c r="T44" s="72">
        <f t="shared" si="29"/>
        <v>2</v>
      </c>
      <c r="U44" s="158"/>
      <c r="V44" s="72">
        <f t="shared" si="30"/>
        <v>5</v>
      </c>
      <c r="W44" s="158"/>
      <c r="X44" s="72">
        <f t="shared" si="24"/>
        <v>5</v>
      </c>
      <c r="Y44" s="158"/>
      <c r="Z44" s="115">
        <v>4</v>
      </c>
    </row>
    <row r="45" spans="1:39" s="14" customFormat="1" ht="15.75" customHeight="1">
      <c r="A45" s="71">
        <v>5</v>
      </c>
      <c r="B45" s="72">
        <f t="shared" si="31"/>
        <v>1</v>
      </c>
      <c r="C45" s="177"/>
      <c r="D45" s="122">
        <f t="shared" si="25"/>
        <v>3</v>
      </c>
      <c r="E45" s="177"/>
      <c r="F45" s="72">
        <f t="shared" si="26"/>
        <v>6</v>
      </c>
      <c r="G45" s="158"/>
      <c r="H45" s="72">
        <f t="shared" si="27"/>
        <v>1</v>
      </c>
      <c r="I45" s="177"/>
      <c r="J45" s="72">
        <f t="shared" si="28"/>
        <v>4</v>
      </c>
      <c r="K45" s="158"/>
      <c r="L45" s="72">
        <f t="shared" si="20"/>
        <v>7</v>
      </c>
      <c r="M45" s="177"/>
      <c r="N45" s="72">
        <f t="shared" si="21"/>
        <v>2</v>
      </c>
      <c r="O45" s="158"/>
      <c r="P45" s="72">
        <f t="shared" si="22"/>
        <v>5</v>
      </c>
      <c r="Q45" s="158"/>
      <c r="R45" s="72">
        <f t="shared" si="23"/>
        <v>7</v>
      </c>
      <c r="S45" s="177"/>
      <c r="T45" s="72">
        <f t="shared" si="29"/>
        <v>3</v>
      </c>
      <c r="U45" s="158"/>
      <c r="V45" s="72">
        <f t="shared" si="30"/>
        <v>6</v>
      </c>
      <c r="W45" s="158"/>
      <c r="X45" s="72">
        <f t="shared" si="24"/>
        <v>6</v>
      </c>
      <c r="Y45" s="158"/>
      <c r="Z45" s="115">
        <v>5</v>
      </c>
    </row>
    <row r="46" spans="1:39" s="14" customFormat="1" ht="15.75" customHeight="1">
      <c r="A46" s="71">
        <v>6</v>
      </c>
      <c r="B46" s="72">
        <f t="shared" si="31"/>
        <v>2</v>
      </c>
      <c r="C46" s="158"/>
      <c r="D46" s="122">
        <f t="shared" si="25"/>
        <v>4</v>
      </c>
      <c r="E46" s="177"/>
      <c r="F46" s="72">
        <f t="shared" si="26"/>
        <v>7</v>
      </c>
      <c r="G46" s="177"/>
      <c r="H46" s="72">
        <f t="shared" si="27"/>
        <v>2</v>
      </c>
      <c r="I46" s="158"/>
      <c r="J46" s="72">
        <f t="shared" si="28"/>
        <v>5</v>
      </c>
      <c r="K46" s="158"/>
      <c r="L46" s="72">
        <f t="shared" si="20"/>
        <v>1</v>
      </c>
      <c r="M46" s="177"/>
      <c r="N46" s="72">
        <f t="shared" si="21"/>
        <v>3</v>
      </c>
      <c r="O46" s="158"/>
      <c r="P46" s="72">
        <f t="shared" si="22"/>
        <v>6</v>
      </c>
      <c r="Q46" s="158"/>
      <c r="R46" s="72">
        <f t="shared" si="23"/>
        <v>1</v>
      </c>
      <c r="S46" s="177"/>
      <c r="T46" s="72">
        <f t="shared" si="29"/>
        <v>4</v>
      </c>
      <c r="U46" s="158"/>
      <c r="V46" s="72">
        <f t="shared" si="30"/>
        <v>7</v>
      </c>
      <c r="W46" s="177"/>
      <c r="X46" s="72">
        <f t="shared" si="24"/>
        <v>7</v>
      </c>
      <c r="Y46" s="177"/>
      <c r="Z46" s="115">
        <v>6</v>
      </c>
    </row>
    <row r="47" spans="1:39" s="14" customFormat="1" ht="15.75" customHeight="1">
      <c r="A47" s="71">
        <v>7</v>
      </c>
      <c r="B47" s="72">
        <f t="shared" si="31"/>
        <v>3</v>
      </c>
      <c r="C47" s="158"/>
      <c r="D47" s="72">
        <f t="shared" si="25"/>
        <v>5</v>
      </c>
      <c r="E47" s="158"/>
      <c r="F47" s="72">
        <f t="shared" si="26"/>
        <v>1</v>
      </c>
      <c r="G47" s="177"/>
      <c r="H47" s="72">
        <f t="shared" si="27"/>
        <v>3</v>
      </c>
      <c r="I47" s="158"/>
      <c r="J47" s="72">
        <f t="shared" si="28"/>
        <v>6</v>
      </c>
      <c r="K47" s="158"/>
      <c r="L47" s="72">
        <f t="shared" si="20"/>
        <v>2</v>
      </c>
      <c r="M47" s="158"/>
      <c r="N47" s="72">
        <f t="shared" si="21"/>
        <v>4</v>
      </c>
      <c r="O47" s="158"/>
      <c r="P47" s="72">
        <f t="shared" si="22"/>
        <v>7</v>
      </c>
      <c r="Q47" s="177"/>
      <c r="R47" s="72">
        <f t="shared" si="23"/>
        <v>2</v>
      </c>
      <c r="S47" s="158"/>
      <c r="T47" s="72">
        <f t="shared" si="29"/>
        <v>5</v>
      </c>
      <c r="U47" s="158"/>
      <c r="V47" s="72">
        <f t="shared" si="30"/>
        <v>1</v>
      </c>
      <c r="W47" s="177"/>
      <c r="X47" s="72">
        <f t="shared" si="24"/>
        <v>1</v>
      </c>
      <c r="Y47" s="177"/>
      <c r="Z47" s="115">
        <v>7</v>
      </c>
    </row>
    <row r="48" spans="1:39" s="14" customFormat="1" ht="15.75" customHeight="1">
      <c r="A48" s="71">
        <v>8</v>
      </c>
      <c r="B48" s="72">
        <f t="shared" si="31"/>
        <v>4</v>
      </c>
      <c r="C48" s="158"/>
      <c r="D48" s="72">
        <f t="shared" si="25"/>
        <v>6</v>
      </c>
      <c r="E48" s="158"/>
      <c r="F48" s="72">
        <f t="shared" si="26"/>
        <v>2</v>
      </c>
      <c r="G48" s="158"/>
      <c r="H48" s="72">
        <f t="shared" si="27"/>
        <v>4</v>
      </c>
      <c r="I48" s="158"/>
      <c r="J48" s="72">
        <f t="shared" si="28"/>
        <v>7</v>
      </c>
      <c r="K48" s="177"/>
      <c r="L48" s="72">
        <f t="shared" si="20"/>
        <v>3</v>
      </c>
      <c r="M48" s="158"/>
      <c r="N48" s="72">
        <f t="shared" si="21"/>
        <v>5</v>
      </c>
      <c r="O48" s="158"/>
      <c r="P48" s="72">
        <f t="shared" si="22"/>
        <v>1</v>
      </c>
      <c r="Q48" s="177"/>
      <c r="R48" s="72">
        <f t="shared" si="23"/>
        <v>3</v>
      </c>
      <c r="S48" s="158"/>
      <c r="T48" s="72">
        <f t="shared" si="29"/>
        <v>6</v>
      </c>
      <c r="U48" s="158"/>
      <c r="V48" s="72">
        <f t="shared" si="30"/>
        <v>2</v>
      </c>
      <c r="W48" s="158"/>
      <c r="X48" s="72">
        <f t="shared" si="24"/>
        <v>2</v>
      </c>
      <c r="Y48" s="158"/>
      <c r="Z48" s="115">
        <v>8</v>
      </c>
    </row>
    <row r="49" spans="1:26" s="14" customFormat="1" ht="15.75" customHeight="1">
      <c r="A49" s="71">
        <v>9</v>
      </c>
      <c r="B49" s="72">
        <f t="shared" si="31"/>
        <v>5</v>
      </c>
      <c r="C49" s="158"/>
      <c r="D49" s="72">
        <f t="shared" si="25"/>
        <v>7</v>
      </c>
      <c r="E49" s="177"/>
      <c r="F49" s="72">
        <f t="shared" si="26"/>
        <v>3</v>
      </c>
      <c r="G49" s="158"/>
      <c r="H49" s="72">
        <f t="shared" si="27"/>
        <v>5</v>
      </c>
      <c r="I49" s="158"/>
      <c r="J49" s="72">
        <f>IF($A49="","",WEEKDAY(DATE($B$39,$J$40,$A49),1))</f>
        <v>1</v>
      </c>
      <c r="K49" s="177"/>
      <c r="L49" s="72">
        <f t="shared" si="20"/>
        <v>4</v>
      </c>
      <c r="M49" s="158"/>
      <c r="N49" s="72">
        <f t="shared" si="21"/>
        <v>6</v>
      </c>
      <c r="O49" s="158"/>
      <c r="P49" s="72">
        <f t="shared" si="22"/>
        <v>2</v>
      </c>
      <c r="Q49" s="158"/>
      <c r="R49" s="72">
        <f t="shared" si="23"/>
        <v>4</v>
      </c>
      <c r="S49" s="158"/>
      <c r="T49" s="72">
        <f t="shared" si="29"/>
        <v>7</v>
      </c>
      <c r="U49" s="177"/>
      <c r="V49" s="72">
        <f t="shared" si="30"/>
        <v>3</v>
      </c>
      <c r="W49" s="158"/>
      <c r="X49" s="72">
        <f t="shared" si="24"/>
        <v>3</v>
      </c>
      <c r="Y49" s="158"/>
      <c r="Z49" s="115">
        <v>9</v>
      </c>
    </row>
    <row r="50" spans="1:26" s="14" customFormat="1" ht="15.75" customHeight="1">
      <c r="A50" s="71">
        <v>10</v>
      </c>
      <c r="B50" s="72">
        <f t="shared" si="31"/>
        <v>6</v>
      </c>
      <c r="C50" s="158"/>
      <c r="D50" s="72">
        <f t="shared" si="25"/>
        <v>1</v>
      </c>
      <c r="E50" s="177"/>
      <c r="F50" s="72">
        <f t="shared" si="26"/>
        <v>4</v>
      </c>
      <c r="G50" s="158"/>
      <c r="H50" s="72">
        <f t="shared" si="27"/>
        <v>6</v>
      </c>
      <c r="I50" s="158"/>
      <c r="J50" s="72">
        <f>IF($A50="","",WEEKDAY(DATE($B$39,$J$40,$A50),1))</f>
        <v>2</v>
      </c>
      <c r="K50" s="158"/>
      <c r="L50" s="72">
        <f t="shared" si="20"/>
        <v>5</v>
      </c>
      <c r="M50" s="158"/>
      <c r="N50" s="72">
        <f t="shared" si="21"/>
        <v>7</v>
      </c>
      <c r="O50" s="177"/>
      <c r="P50" s="72">
        <f t="shared" si="22"/>
        <v>3</v>
      </c>
      <c r="Q50" s="158"/>
      <c r="R50" s="72">
        <f t="shared" si="23"/>
        <v>5</v>
      </c>
      <c r="S50" s="158"/>
      <c r="T50" s="72">
        <f t="shared" si="29"/>
        <v>1</v>
      </c>
      <c r="U50" s="177"/>
      <c r="V50" s="72">
        <f t="shared" si="30"/>
        <v>4</v>
      </c>
      <c r="W50" s="158"/>
      <c r="X50" s="72">
        <f t="shared" si="24"/>
        <v>4</v>
      </c>
      <c r="Y50" s="158"/>
      <c r="Z50" s="115">
        <v>10</v>
      </c>
    </row>
    <row r="51" spans="1:26" s="14" customFormat="1" ht="15.75" customHeight="1">
      <c r="A51" s="71">
        <v>11</v>
      </c>
      <c r="B51" s="72">
        <f t="shared" si="31"/>
        <v>7</v>
      </c>
      <c r="C51" s="177"/>
      <c r="D51" s="72">
        <f t="shared" si="25"/>
        <v>2</v>
      </c>
      <c r="E51" s="158"/>
      <c r="F51" s="72">
        <f t="shared" si="26"/>
        <v>5</v>
      </c>
      <c r="G51" s="158"/>
      <c r="H51" s="72">
        <f t="shared" si="27"/>
        <v>7</v>
      </c>
      <c r="I51" s="177"/>
      <c r="J51" s="122">
        <f>IF($A51="","",WEEKDAY(DATE($B$39,$J$40,$A51),1))</f>
        <v>3</v>
      </c>
      <c r="K51" s="177"/>
      <c r="L51" s="72">
        <f t="shared" si="20"/>
        <v>6</v>
      </c>
      <c r="M51" s="158"/>
      <c r="N51" s="72">
        <f t="shared" si="21"/>
        <v>1</v>
      </c>
      <c r="O51" s="177"/>
      <c r="P51" s="72">
        <f t="shared" si="22"/>
        <v>4</v>
      </c>
      <c r="Q51" s="158"/>
      <c r="R51" s="72">
        <f t="shared" si="23"/>
        <v>6</v>
      </c>
      <c r="S51" s="158"/>
      <c r="T51" s="72">
        <f t="shared" si="29"/>
        <v>2</v>
      </c>
      <c r="U51" s="177"/>
      <c r="V51" s="122">
        <f t="shared" si="30"/>
        <v>5</v>
      </c>
      <c r="W51" s="177"/>
      <c r="X51" s="72">
        <f t="shared" si="24"/>
        <v>5</v>
      </c>
      <c r="Y51" s="158"/>
      <c r="Z51" s="115">
        <v>11</v>
      </c>
    </row>
    <row r="52" spans="1:26" s="14" customFormat="1" ht="15.75" customHeight="1">
      <c r="A52" s="71">
        <v>12</v>
      </c>
      <c r="B52" s="72">
        <f t="shared" si="31"/>
        <v>1</v>
      </c>
      <c r="C52" s="177"/>
      <c r="D52" s="72">
        <f t="shared" si="25"/>
        <v>3</v>
      </c>
      <c r="E52" s="158"/>
      <c r="F52" s="72">
        <f t="shared" si="26"/>
        <v>6</v>
      </c>
      <c r="G52" s="158"/>
      <c r="H52" s="72">
        <f t="shared" si="27"/>
        <v>1</v>
      </c>
      <c r="I52" s="177"/>
      <c r="J52" s="72">
        <f t="shared" si="28"/>
        <v>4</v>
      </c>
      <c r="K52" s="158"/>
      <c r="L52" s="72">
        <f t="shared" si="20"/>
        <v>7</v>
      </c>
      <c r="M52" s="177"/>
      <c r="N52" s="72">
        <f t="shared" si="21"/>
        <v>2</v>
      </c>
      <c r="O52" s="177"/>
      <c r="P52" s="72">
        <f t="shared" si="22"/>
        <v>5</v>
      </c>
      <c r="Q52" s="158"/>
      <c r="R52" s="72">
        <f t="shared" si="23"/>
        <v>7</v>
      </c>
      <c r="S52" s="177"/>
      <c r="T52" s="122">
        <f t="shared" si="29"/>
        <v>3</v>
      </c>
      <c r="U52" s="158"/>
      <c r="V52" s="72">
        <f t="shared" si="30"/>
        <v>6</v>
      </c>
      <c r="W52" s="158"/>
      <c r="X52" s="72">
        <f t="shared" si="24"/>
        <v>6</v>
      </c>
      <c r="Y52" s="158"/>
      <c r="Z52" s="115">
        <v>12</v>
      </c>
    </row>
    <row r="53" spans="1:26" s="14" customFormat="1" ht="15.75" customHeight="1">
      <c r="A53" s="71">
        <v>13</v>
      </c>
      <c r="B53" s="72">
        <f t="shared" si="31"/>
        <v>2</v>
      </c>
      <c r="C53" s="158"/>
      <c r="D53" s="72">
        <f t="shared" si="25"/>
        <v>4</v>
      </c>
      <c r="E53" s="158"/>
      <c r="F53" s="72">
        <f t="shared" si="26"/>
        <v>7</v>
      </c>
      <c r="G53" s="177"/>
      <c r="H53" s="72">
        <f t="shared" si="27"/>
        <v>2</v>
      </c>
      <c r="I53" s="158"/>
      <c r="J53" s="72">
        <f t="shared" si="28"/>
        <v>5</v>
      </c>
      <c r="K53" s="158"/>
      <c r="L53" s="72">
        <f t="shared" si="20"/>
        <v>1</v>
      </c>
      <c r="M53" s="177"/>
      <c r="N53" s="122">
        <f t="shared" si="21"/>
        <v>3</v>
      </c>
      <c r="O53" s="158"/>
      <c r="P53" s="72">
        <f t="shared" si="22"/>
        <v>6</v>
      </c>
      <c r="Q53" s="158"/>
      <c r="R53" s="72">
        <f t="shared" si="23"/>
        <v>1</v>
      </c>
      <c r="S53" s="177"/>
      <c r="T53" s="72">
        <f t="shared" si="29"/>
        <v>4</v>
      </c>
      <c r="U53" s="158"/>
      <c r="V53" s="72">
        <f t="shared" si="30"/>
        <v>7</v>
      </c>
      <c r="W53" s="177"/>
      <c r="X53" s="72">
        <f t="shared" si="24"/>
        <v>7</v>
      </c>
      <c r="Y53" s="177"/>
      <c r="Z53" s="115">
        <v>13</v>
      </c>
    </row>
    <row r="54" spans="1:26" s="14" customFormat="1" ht="15.75" customHeight="1">
      <c r="A54" s="71">
        <v>14</v>
      </c>
      <c r="B54" s="72">
        <f t="shared" si="31"/>
        <v>3</v>
      </c>
      <c r="C54" s="158"/>
      <c r="D54" s="72">
        <f t="shared" si="25"/>
        <v>5</v>
      </c>
      <c r="E54" s="158"/>
      <c r="F54" s="72">
        <f t="shared" si="26"/>
        <v>1</v>
      </c>
      <c r="G54" s="177"/>
      <c r="H54" s="72">
        <f t="shared" si="27"/>
        <v>3</v>
      </c>
      <c r="I54" s="158"/>
      <c r="J54" s="72">
        <f t="shared" si="28"/>
        <v>6</v>
      </c>
      <c r="K54" s="158"/>
      <c r="L54" s="72">
        <f t="shared" si="20"/>
        <v>2</v>
      </c>
      <c r="M54" s="158"/>
      <c r="N54" s="72">
        <f t="shared" si="21"/>
        <v>4</v>
      </c>
      <c r="O54" s="158"/>
      <c r="P54" s="72">
        <f t="shared" si="22"/>
        <v>7</v>
      </c>
      <c r="Q54" s="177"/>
      <c r="R54" s="72">
        <f t="shared" si="23"/>
        <v>2</v>
      </c>
      <c r="S54" s="158"/>
      <c r="T54" s="72">
        <f t="shared" si="29"/>
        <v>5</v>
      </c>
      <c r="U54" s="158"/>
      <c r="V54" s="72">
        <f t="shared" si="30"/>
        <v>1</v>
      </c>
      <c r="W54" s="177"/>
      <c r="X54" s="72">
        <f t="shared" si="24"/>
        <v>1</v>
      </c>
      <c r="Y54" s="177"/>
      <c r="Z54" s="115">
        <v>14</v>
      </c>
    </row>
    <row r="55" spans="1:26" s="14" customFormat="1" ht="15.75" customHeight="1">
      <c r="A55" s="73">
        <v>15</v>
      </c>
      <c r="B55" s="72">
        <f t="shared" si="31"/>
        <v>4</v>
      </c>
      <c r="C55" s="158"/>
      <c r="D55" s="72">
        <f t="shared" si="25"/>
        <v>6</v>
      </c>
      <c r="E55" s="158"/>
      <c r="F55" s="72">
        <f t="shared" si="26"/>
        <v>2</v>
      </c>
      <c r="G55" s="158"/>
      <c r="H55" s="72">
        <f t="shared" si="27"/>
        <v>4</v>
      </c>
      <c r="I55" s="158"/>
      <c r="J55" s="72">
        <f t="shared" si="28"/>
        <v>7</v>
      </c>
      <c r="K55" s="177"/>
      <c r="L55" s="72">
        <f t="shared" si="20"/>
        <v>3</v>
      </c>
      <c r="M55" s="158"/>
      <c r="N55" s="72">
        <f t="shared" si="21"/>
        <v>5</v>
      </c>
      <c r="O55" s="158"/>
      <c r="P55" s="72">
        <f t="shared" si="22"/>
        <v>1</v>
      </c>
      <c r="Q55" s="177"/>
      <c r="R55" s="72">
        <f t="shared" si="23"/>
        <v>3</v>
      </c>
      <c r="S55" s="158"/>
      <c r="T55" s="72">
        <f t="shared" si="29"/>
        <v>6</v>
      </c>
      <c r="U55" s="158"/>
      <c r="V55" s="72">
        <f t="shared" si="30"/>
        <v>2</v>
      </c>
      <c r="W55" s="158"/>
      <c r="X55" s="72">
        <f t="shared" si="24"/>
        <v>2</v>
      </c>
      <c r="Y55" s="158"/>
      <c r="Z55" s="115">
        <v>15</v>
      </c>
    </row>
    <row r="56" spans="1:26" s="14" customFormat="1" ht="15.75" customHeight="1">
      <c r="A56" s="71">
        <v>16</v>
      </c>
      <c r="B56" s="72">
        <f t="shared" si="31"/>
        <v>5</v>
      </c>
      <c r="C56" s="158"/>
      <c r="D56" s="72">
        <f t="shared" si="25"/>
        <v>7</v>
      </c>
      <c r="E56" s="177"/>
      <c r="F56" s="72">
        <f t="shared" si="26"/>
        <v>3</v>
      </c>
      <c r="G56" s="158"/>
      <c r="H56" s="72">
        <f t="shared" si="27"/>
        <v>5</v>
      </c>
      <c r="I56" s="158"/>
      <c r="J56" s="72">
        <f t="shared" si="28"/>
        <v>1</v>
      </c>
      <c r="K56" s="177"/>
      <c r="L56" s="72">
        <f t="shared" si="20"/>
        <v>4</v>
      </c>
      <c r="M56" s="158"/>
      <c r="N56" s="72">
        <f t="shared" si="21"/>
        <v>6</v>
      </c>
      <c r="O56" s="158"/>
      <c r="P56" s="72">
        <f t="shared" si="22"/>
        <v>2</v>
      </c>
      <c r="Q56" s="158"/>
      <c r="R56" s="72">
        <f t="shared" si="23"/>
        <v>4</v>
      </c>
      <c r="S56" s="158"/>
      <c r="T56" s="72">
        <f t="shared" si="29"/>
        <v>7</v>
      </c>
      <c r="U56" s="177"/>
      <c r="V56" s="72">
        <f t="shared" si="30"/>
        <v>3</v>
      </c>
      <c r="W56" s="158"/>
      <c r="X56" s="72">
        <f t="shared" si="24"/>
        <v>3</v>
      </c>
      <c r="Y56" s="158"/>
      <c r="Z56" s="115">
        <v>16</v>
      </c>
    </row>
    <row r="57" spans="1:26" s="14" customFormat="1" ht="15.75" customHeight="1">
      <c r="A57" s="71">
        <v>17</v>
      </c>
      <c r="B57" s="72">
        <f t="shared" si="31"/>
        <v>6</v>
      </c>
      <c r="C57" s="158"/>
      <c r="D57" s="72">
        <f t="shared" si="25"/>
        <v>1</v>
      </c>
      <c r="E57" s="177"/>
      <c r="F57" s="72">
        <f t="shared" si="26"/>
        <v>4</v>
      </c>
      <c r="G57" s="158"/>
      <c r="H57" s="72">
        <f t="shared" si="27"/>
        <v>6</v>
      </c>
      <c r="I57" s="158"/>
      <c r="J57" s="72">
        <f t="shared" si="28"/>
        <v>2</v>
      </c>
      <c r="K57" s="158"/>
      <c r="L57" s="72">
        <f t="shared" si="20"/>
        <v>5</v>
      </c>
      <c r="M57" s="158"/>
      <c r="N57" s="72">
        <f t="shared" si="21"/>
        <v>7</v>
      </c>
      <c r="O57" s="177"/>
      <c r="P57" s="72">
        <f t="shared" si="22"/>
        <v>3</v>
      </c>
      <c r="Q57" s="158"/>
      <c r="R57" s="72">
        <f t="shared" si="23"/>
        <v>5</v>
      </c>
      <c r="S57" s="158"/>
      <c r="T57" s="72">
        <f t="shared" si="29"/>
        <v>1</v>
      </c>
      <c r="U57" s="177"/>
      <c r="V57" s="72">
        <f t="shared" si="30"/>
        <v>4</v>
      </c>
      <c r="W57" s="158"/>
      <c r="X57" s="72">
        <f t="shared" si="24"/>
        <v>4</v>
      </c>
      <c r="Y57" s="158"/>
      <c r="Z57" s="115">
        <v>17</v>
      </c>
    </row>
    <row r="58" spans="1:26" s="14" customFormat="1" ht="15.75" customHeight="1">
      <c r="A58" s="74">
        <v>18</v>
      </c>
      <c r="B58" s="72">
        <f t="shared" si="31"/>
        <v>7</v>
      </c>
      <c r="C58" s="177"/>
      <c r="D58" s="75">
        <f t="shared" si="25"/>
        <v>2</v>
      </c>
      <c r="E58" s="158"/>
      <c r="F58" s="75">
        <f t="shared" si="26"/>
        <v>5</v>
      </c>
      <c r="G58" s="158"/>
      <c r="H58" s="75">
        <f t="shared" si="27"/>
        <v>7</v>
      </c>
      <c r="I58" s="177"/>
      <c r="J58" s="75">
        <f t="shared" si="28"/>
        <v>3</v>
      </c>
      <c r="K58" s="158"/>
      <c r="L58" s="75">
        <f t="shared" si="20"/>
        <v>6</v>
      </c>
      <c r="M58" s="158"/>
      <c r="N58" s="75">
        <f t="shared" si="21"/>
        <v>1</v>
      </c>
      <c r="O58" s="177"/>
      <c r="P58" s="75">
        <f t="shared" si="22"/>
        <v>4</v>
      </c>
      <c r="Q58" s="158"/>
      <c r="R58" s="75">
        <f t="shared" si="23"/>
        <v>6</v>
      </c>
      <c r="S58" s="158"/>
      <c r="T58" s="75">
        <f t="shared" si="29"/>
        <v>2</v>
      </c>
      <c r="U58" s="158"/>
      <c r="V58" s="75">
        <f t="shared" si="30"/>
        <v>5</v>
      </c>
      <c r="W58" s="158"/>
      <c r="X58" s="75">
        <f t="shared" si="24"/>
        <v>5</v>
      </c>
      <c r="Y58" s="158"/>
      <c r="Z58" s="116">
        <v>18</v>
      </c>
    </row>
    <row r="59" spans="1:26" s="14" customFormat="1" ht="15.75" customHeight="1">
      <c r="A59" s="76">
        <v>19</v>
      </c>
      <c r="B59" s="72">
        <f t="shared" si="31"/>
        <v>1</v>
      </c>
      <c r="C59" s="177"/>
      <c r="D59" s="77">
        <f t="shared" si="25"/>
        <v>3</v>
      </c>
      <c r="E59" s="158"/>
      <c r="F59" s="77">
        <f t="shared" si="26"/>
        <v>6</v>
      </c>
      <c r="G59" s="158"/>
      <c r="H59" s="77">
        <f t="shared" si="27"/>
        <v>1</v>
      </c>
      <c r="I59" s="177"/>
      <c r="J59" s="77">
        <f t="shared" si="28"/>
        <v>4</v>
      </c>
      <c r="K59" s="158"/>
      <c r="L59" s="77">
        <f>IF($A59="","",WEEKDAY(DATE($B$39,$L$40,$A59),1))</f>
        <v>7</v>
      </c>
      <c r="M59" s="177"/>
      <c r="N59" s="77">
        <f t="shared" si="21"/>
        <v>2</v>
      </c>
      <c r="O59" s="158"/>
      <c r="P59" s="77">
        <f t="shared" si="22"/>
        <v>5</v>
      </c>
      <c r="Q59" s="158"/>
      <c r="R59" s="77">
        <f t="shared" si="23"/>
        <v>7</v>
      </c>
      <c r="S59" s="177"/>
      <c r="T59" s="77">
        <f t="shared" si="29"/>
        <v>3</v>
      </c>
      <c r="U59" s="158"/>
      <c r="V59" s="77">
        <f t="shared" si="30"/>
        <v>6</v>
      </c>
      <c r="W59" s="158"/>
      <c r="X59" s="77">
        <f t="shared" si="24"/>
        <v>6</v>
      </c>
      <c r="Y59" s="158"/>
      <c r="Z59" s="117">
        <v>19</v>
      </c>
    </row>
    <row r="60" spans="1:26" s="14" customFormat="1" ht="15.75" customHeight="1">
      <c r="A60" s="71">
        <v>20</v>
      </c>
      <c r="B60" s="72">
        <f t="shared" si="31"/>
        <v>2</v>
      </c>
      <c r="C60" s="158"/>
      <c r="D60" s="72">
        <f t="shared" si="25"/>
        <v>4</v>
      </c>
      <c r="E60" s="158"/>
      <c r="F60" s="72">
        <f t="shared" si="26"/>
        <v>7</v>
      </c>
      <c r="G60" s="177"/>
      <c r="H60" s="72">
        <f t="shared" si="27"/>
        <v>2</v>
      </c>
      <c r="I60" s="177"/>
      <c r="J60" s="72">
        <f t="shared" si="28"/>
        <v>5</v>
      </c>
      <c r="K60" s="158"/>
      <c r="L60" s="72">
        <f t="shared" si="20"/>
        <v>1</v>
      </c>
      <c r="M60" s="177"/>
      <c r="N60" s="72">
        <f t="shared" si="21"/>
        <v>3</v>
      </c>
      <c r="O60" s="158"/>
      <c r="P60" s="72">
        <f t="shared" si="22"/>
        <v>6</v>
      </c>
      <c r="Q60" s="158"/>
      <c r="R60" s="72">
        <f t="shared" si="23"/>
        <v>1</v>
      </c>
      <c r="S60" s="177"/>
      <c r="T60" s="72">
        <f>IF($A60="","",WEEKDAY(DATE($T$39,$T$40,$A60),1))</f>
        <v>4</v>
      </c>
      <c r="U60" s="158"/>
      <c r="V60" s="72">
        <f t="shared" si="30"/>
        <v>7</v>
      </c>
      <c r="W60" s="177"/>
      <c r="X60" s="122">
        <f t="shared" si="24"/>
        <v>7</v>
      </c>
      <c r="Y60" s="177"/>
      <c r="Z60" s="115">
        <v>20</v>
      </c>
    </row>
    <row r="61" spans="1:26" s="14" customFormat="1" ht="15.75" customHeight="1">
      <c r="A61" s="76">
        <v>21</v>
      </c>
      <c r="B61" s="72">
        <f t="shared" si="31"/>
        <v>3</v>
      </c>
      <c r="C61" s="158"/>
      <c r="D61" s="77">
        <f t="shared" si="25"/>
        <v>5</v>
      </c>
      <c r="E61" s="158"/>
      <c r="F61" s="77">
        <f t="shared" si="26"/>
        <v>1</v>
      </c>
      <c r="G61" s="177"/>
      <c r="H61" s="72">
        <f t="shared" si="27"/>
        <v>3</v>
      </c>
      <c r="I61" s="158"/>
      <c r="J61" s="77">
        <f t="shared" si="28"/>
        <v>6</v>
      </c>
      <c r="K61" s="158"/>
      <c r="L61" s="77">
        <f t="shared" si="20"/>
        <v>2</v>
      </c>
      <c r="M61" s="177"/>
      <c r="N61" s="77">
        <f t="shared" si="21"/>
        <v>4</v>
      </c>
      <c r="O61" s="158"/>
      <c r="P61" s="77">
        <f t="shared" si="22"/>
        <v>7</v>
      </c>
      <c r="Q61" s="177"/>
      <c r="R61" s="77">
        <f t="shared" si="23"/>
        <v>2</v>
      </c>
      <c r="S61" s="158"/>
      <c r="T61" s="77">
        <f t="shared" si="29"/>
        <v>5</v>
      </c>
      <c r="U61" s="158"/>
      <c r="V61" s="77">
        <f t="shared" si="30"/>
        <v>1</v>
      </c>
      <c r="W61" s="177"/>
      <c r="X61" s="77">
        <f t="shared" si="24"/>
        <v>1</v>
      </c>
      <c r="Y61" s="177"/>
      <c r="Z61" s="117">
        <v>21</v>
      </c>
    </row>
    <row r="62" spans="1:26" s="14" customFormat="1" ht="15.75" customHeight="1">
      <c r="A62" s="71">
        <v>22</v>
      </c>
      <c r="B62" s="72">
        <f t="shared" si="31"/>
        <v>4</v>
      </c>
      <c r="C62" s="158"/>
      <c r="D62" s="72">
        <f t="shared" si="25"/>
        <v>6</v>
      </c>
      <c r="E62" s="158"/>
      <c r="F62" s="72">
        <f t="shared" si="26"/>
        <v>2</v>
      </c>
      <c r="G62" s="158"/>
      <c r="H62" s="72">
        <f t="shared" si="27"/>
        <v>4</v>
      </c>
      <c r="I62" s="158"/>
      <c r="J62" s="72">
        <f t="shared" si="28"/>
        <v>7</v>
      </c>
      <c r="K62" s="177"/>
      <c r="L62" s="72">
        <f t="shared" si="20"/>
        <v>3</v>
      </c>
      <c r="M62" s="177"/>
      <c r="N62" s="72">
        <f t="shared" si="21"/>
        <v>5</v>
      </c>
      <c r="O62" s="158"/>
      <c r="P62" s="72">
        <f t="shared" si="22"/>
        <v>1</v>
      </c>
      <c r="Q62" s="177"/>
      <c r="R62" s="72">
        <f t="shared" si="23"/>
        <v>3</v>
      </c>
      <c r="S62" s="158"/>
      <c r="T62" s="72">
        <f t="shared" si="29"/>
        <v>6</v>
      </c>
      <c r="U62" s="158"/>
      <c r="V62" s="72">
        <f t="shared" si="30"/>
        <v>2</v>
      </c>
      <c r="W62" s="158"/>
      <c r="X62" s="72">
        <f t="shared" si="24"/>
        <v>2</v>
      </c>
      <c r="Y62" s="177"/>
      <c r="Z62" s="115">
        <v>22</v>
      </c>
    </row>
    <row r="63" spans="1:26" s="14" customFormat="1" ht="15.75" customHeight="1">
      <c r="A63" s="76">
        <v>23</v>
      </c>
      <c r="B63" s="72">
        <f t="shared" si="31"/>
        <v>5</v>
      </c>
      <c r="C63" s="158"/>
      <c r="D63" s="77">
        <f t="shared" si="25"/>
        <v>7</v>
      </c>
      <c r="E63" s="177"/>
      <c r="F63" s="77">
        <f t="shared" si="26"/>
        <v>3</v>
      </c>
      <c r="G63" s="158"/>
      <c r="H63" s="77">
        <f t="shared" si="27"/>
        <v>5</v>
      </c>
      <c r="I63" s="158"/>
      <c r="J63" s="77">
        <f t="shared" si="28"/>
        <v>1</v>
      </c>
      <c r="K63" s="177"/>
      <c r="L63" s="123">
        <f t="shared" si="20"/>
        <v>4</v>
      </c>
      <c r="M63" s="177"/>
      <c r="N63" s="77">
        <f t="shared" si="21"/>
        <v>6</v>
      </c>
      <c r="O63" s="158"/>
      <c r="P63" s="122">
        <f t="shared" si="22"/>
        <v>2</v>
      </c>
      <c r="Q63" s="177"/>
      <c r="R63" s="77">
        <f t="shared" si="23"/>
        <v>4</v>
      </c>
      <c r="S63" s="158"/>
      <c r="T63" s="77">
        <f t="shared" si="29"/>
        <v>7</v>
      </c>
      <c r="U63" s="177"/>
      <c r="V63" s="123">
        <f t="shared" si="30"/>
        <v>3</v>
      </c>
      <c r="W63" s="177"/>
      <c r="X63" s="77">
        <f t="shared" si="24"/>
        <v>3</v>
      </c>
      <c r="Y63" s="158"/>
      <c r="Z63" s="117">
        <v>23</v>
      </c>
    </row>
    <row r="64" spans="1:26" s="14" customFormat="1" ht="15.75" customHeight="1">
      <c r="A64" s="71">
        <v>24</v>
      </c>
      <c r="B64" s="72">
        <f t="shared" si="31"/>
        <v>6</v>
      </c>
      <c r="C64" s="158"/>
      <c r="D64" s="72">
        <f t="shared" si="25"/>
        <v>1</v>
      </c>
      <c r="E64" s="177"/>
      <c r="F64" s="72">
        <f t="shared" si="26"/>
        <v>4</v>
      </c>
      <c r="G64" s="158"/>
      <c r="H64" s="72">
        <f t="shared" si="27"/>
        <v>6</v>
      </c>
      <c r="I64" s="158"/>
      <c r="J64" s="72">
        <f t="shared" si="28"/>
        <v>2</v>
      </c>
      <c r="K64" s="158"/>
      <c r="L64" s="72">
        <f t="shared" si="20"/>
        <v>5</v>
      </c>
      <c r="M64" s="158"/>
      <c r="N64" s="72">
        <f t="shared" si="21"/>
        <v>7</v>
      </c>
      <c r="O64" s="177"/>
      <c r="P64" s="122">
        <f t="shared" si="22"/>
        <v>3</v>
      </c>
      <c r="Q64" s="158"/>
      <c r="R64" s="72">
        <f t="shared" si="23"/>
        <v>5</v>
      </c>
      <c r="S64" s="158"/>
      <c r="T64" s="72">
        <f t="shared" si="29"/>
        <v>1</v>
      </c>
      <c r="U64" s="177"/>
      <c r="V64" s="72">
        <f t="shared" si="30"/>
        <v>4</v>
      </c>
      <c r="W64" s="158"/>
      <c r="X64" s="72">
        <f t="shared" si="24"/>
        <v>4</v>
      </c>
      <c r="Y64" s="158"/>
      <c r="Z64" s="115">
        <v>24</v>
      </c>
    </row>
    <row r="65" spans="1:26" s="14" customFormat="1" ht="15.75" customHeight="1">
      <c r="A65" s="76">
        <v>25</v>
      </c>
      <c r="B65" s="72">
        <f t="shared" si="31"/>
        <v>7</v>
      </c>
      <c r="C65" s="177"/>
      <c r="D65" s="77">
        <f t="shared" si="25"/>
        <v>2</v>
      </c>
      <c r="E65" s="158"/>
      <c r="F65" s="77">
        <f t="shared" si="26"/>
        <v>5</v>
      </c>
      <c r="G65" s="158"/>
      <c r="H65" s="77">
        <f t="shared" si="27"/>
        <v>7</v>
      </c>
      <c r="I65" s="177"/>
      <c r="J65" s="77">
        <f t="shared" si="28"/>
        <v>3</v>
      </c>
      <c r="K65" s="158"/>
      <c r="L65" s="77">
        <f t="shared" si="20"/>
        <v>6</v>
      </c>
      <c r="M65" s="158"/>
      <c r="N65" s="77">
        <f t="shared" si="21"/>
        <v>1</v>
      </c>
      <c r="O65" s="177"/>
      <c r="P65" s="77">
        <f t="shared" si="22"/>
        <v>4</v>
      </c>
      <c r="Q65" s="158"/>
      <c r="R65" s="77">
        <f t="shared" si="23"/>
        <v>6</v>
      </c>
      <c r="S65" s="158"/>
      <c r="T65" s="77">
        <f t="shared" si="29"/>
        <v>2</v>
      </c>
      <c r="U65" s="158"/>
      <c r="V65" s="77">
        <f t="shared" si="30"/>
        <v>5</v>
      </c>
      <c r="W65" s="158"/>
      <c r="X65" s="77">
        <f t="shared" si="24"/>
        <v>5</v>
      </c>
      <c r="Y65" s="158"/>
      <c r="Z65" s="117">
        <v>25</v>
      </c>
    </row>
    <row r="66" spans="1:26" s="14" customFormat="1" ht="15.75" customHeight="1">
      <c r="A66" s="71">
        <v>26</v>
      </c>
      <c r="B66" s="72">
        <f t="shared" si="31"/>
        <v>1</v>
      </c>
      <c r="C66" s="177"/>
      <c r="D66" s="72">
        <f t="shared" si="25"/>
        <v>3</v>
      </c>
      <c r="E66" s="158"/>
      <c r="F66" s="72">
        <f t="shared" si="26"/>
        <v>6</v>
      </c>
      <c r="G66" s="158"/>
      <c r="H66" s="72">
        <f t="shared" si="27"/>
        <v>1</v>
      </c>
      <c r="I66" s="177"/>
      <c r="J66" s="72">
        <f t="shared" si="28"/>
        <v>4</v>
      </c>
      <c r="K66" s="158"/>
      <c r="L66" s="72">
        <f t="shared" si="20"/>
        <v>7</v>
      </c>
      <c r="M66" s="177"/>
      <c r="N66" s="72">
        <f t="shared" si="21"/>
        <v>2</v>
      </c>
      <c r="O66" s="158"/>
      <c r="P66" s="72">
        <f t="shared" si="22"/>
        <v>5</v>
      </c>
      <c r="Q66" s="158"/>
      <c r="R66" s="72">
        <f t="shared" si="23"/>
        <v>7</v>
      </c>
      <c r="S66" s="177"/>
      <c r="T66" s="72">
        <f t="shared" si="29"/>
        <v>3</v>
      </c>
      <c r="U66" s="158"/>
      <c r="V66" s="72">
        <f t="shared" si="30"/>
        <v>6</v>
      </c>
      <c r="W66" s="158"/>
      <c r="X66" s="72">
        <f t="shared" si="24"/>
        <v>6</v>
      </c>
      <c r="Y66" s="158"/>
      <c r="Z66" s="115">
        <v>26</v>
      </c>
    </row>
    <row r="67" spans="1:26" s="14" customFormat="1" ht="15.75" customHeight="1">
      <c r="A67" s="76">
        <v>27</v>
      </c>
      <c r="B67" s="72">
        <f t="shared" si="31"/>
        <v>2</v>
      </c>
      <c r="C67" s="158"/>
      <c r="D67" s="77">
        <f t="shared" si="25"/>
        <v>4</v>
      </c>
      <c r="E67" s="158"/>
      <c r="F67" s="77">
        <f t="shared" si="26"/>
        <v>7</v>
      </c>
      <c r="G67" s="177"/>
      <c r="H67" s="77">
        <f t="shared" si="27"/>
        <v>2</v>
      </c>
      <c r="I67" s="158"/>
      <c r="J67" s="77">
        <f t="shared" si="28"/>
        <v>5</v>
      </c>
      <c r="K67" s="158"/>
      <c r="L67" s="77">
        <f t="shared" si="20"/>
        <v>1</v>
      </c>
      <c r="M67" s="177"/>
      <c r="N67" s="77">
        <f t="shared" si="21"/>
        <v>3</v>
      </c>
      <c r="O67" s="158"/>
      <c r="P67" s="77">
        <f t="shared" si="22"/>
        <v>6</v>
      </c>
      <c r="Q67" s="158"/>
      <c r="R67" s="77">
        <f t="shared" si="23"/>
        <v>1</v>
      </c>
      <c r="S67" s="177"/>
      <c r="T67" s="77">
        <f t="shared" si="29"/>
        <v>4</v>
      </c>
      <c r="U67" s="158"/>
      <c r="V67" s="77">
        <f t="shared" si="30"/>
        <v>7</v>
      </c>
      <c r="W67" s="177"/>
      <c r="X67" s="77">
        <f t="shared" si="24"/>
        <v>7</v>
      </c>
      <c r="Y67" s="177"/>
      <c r="Z67" s="117">
        <v>27</v>
      </c>
    </row>
    <row r="68" spans="1:26" s="14" customFormat="1" ht="15.75" customHeight="1">
      <c r="A68" s="71">
        <v>28</v>
      </c>
      <c r="B68" s="72">
        <f t="shared" si="31"/>
        <v>3</v>
      </c>
      <c r="C68" s="158"/>
      <c r="D68" s="72">
        <f t="shared" si="25"/>
        <v>5</v>
      </c>
      <c r="E68" s="158"/>
      <c r="F68" s="72">
        <f t="shared" si="26"/>
        <v>1</v>
      </c>
      <c r="G68" s="177"/>
      <c r="H68" s="72">
        <f t="shared" si="27"/>
        <v>3</v>
      </c>
      <c r="I68" s="158"/>
      <c r="J68" s="72">
        <f t="shared" si="28"/>
        <v>6</v>
      </c>
      <c r="K68" s="158"/>
      <c r="L68" s="72">
        <f t="shared" si="20"/>
        <v>2</v>
      </c>
      <c r="M68" s="158"/>
      <c r="N68" s="72">
        <f t="shared" si="21"/>
        <v>4</v>
      </c>
      <c r="O68" s="159"/>
      <c r="P68" s="72">
        <f t="shared" si="22"/>
        <v>7</v>
      </c>
      <c r="Q68" s="177"/>
      <c r="R68" s="72">
        <f t="shared" si="23"/>
        <v>2</v>
      </c>
      <c r="S68" s="158"/>
      <c r="T68" s="72">
        <f t="shared" si="29"/>
        <v>5</v>
      </c>
      <c r="U68" s="158"/>
      <c r="V68" s="72">
        <f t="shared" si="30"/>
        <v>1</v>
      </c>
      <c r="W68" s="177"/>
      <c r="X68" s="72">
        <f t="shared" si="24"/>
        <v>1</v>
      </c>
      <c r="Y68" s="177"/>
      <c r="Z68" s="115">
        <v>28</v>
      </c>
    </row>
    <row r="69" spans="1:26" s="14" customFormat="1" ht="15.75" customHeight="1">
      <c r="A69" s="76">
        <v>29</v>
      </c>
      <c r="B69" s="122">
        <f t="shared" si="31"/>
        <v>4</v>
      </c>
      <c r="C69" s="177"/>
      <c r="D69" s="77">
        <f t="shared" si="25"/>
        <v>6</v>
      </c>
      <c r="E69" s="158"/>
      <c r="F69" s="77">
        <f t="shared" si="26"/>
        <v>2</v>
      </c>
      <c r="G69" s="158"/>
      <c r="H69" s="77">
        <f t="shared" si="27"/>
        <v>4</v>
      </c>
      <c r="I69" s="158"/>
      <c r="J69" s="77">
        <f t="shared" si="28"/>
        <v>7</v>
      </c>
      <c r="K69" s="177"/>
      <c r="L69" s="77">
        <f t="shared" si="20"/>
        <v>3</v>
      </c>
      <c r="M69" s="158"/>
      <c r="N69" s="77">
        <f t="shared" si="21"/>
        <v>5</v>
      </c>
      <c r="O69" s="158"/>
      <c r="P69" s="77">
        <f t="shared" si="22"/>
        <v>1</v>
      </c>
      <c r="Q69" s="177"/>
      <c r="R69" s="77">
        <f t="shared" si="23"/>
        <v>3</v>
      </c>
      <c r="S69" s="158"/>
      <c r="T69" s="77">
        <f t="shared" si="29"/>
        <v>6</v>
      </c>
      <c r="U69" s="158"/>
      <c r="V69" s="72"/>
      <c r="W69" s="158"/>
      <c r="X69" s="77">
        <f t="shared" si="24"/>
        <v>2</v>
      </c>
      <c r="Y69" s="158"/>
      <c r="Z69" s="117">
        <v>29</v>
      </c>
    </row>
    <row r="70" spans="1:26" s="14" customFormat="1" ht="15.75" customHeight="1">
      <c r="A70" s="71">
        <v>30</v>
      </c>
      <c r="B70" s="72">
        <f>IF($A70="","",WEEKDAY(DATE($B$39,$B$40,$A70),1))</f>
        <v>5</v>
      </c>
      <c r="C70" s="158"/>
      <c r="D70" s="72">
        <f t="shared" si="25"/>
        <v>7</v>
      </c>
      <c r="E70" s="177"/>
      <c r="F70" s="72">
        <f t="shared" si="26"/>
        <v>3</v>
      </c>
      <c r="G70" s="158"/>
      <c r="H70" s="72">
        <f t="shared" si="27"/>
        <v>5</v>
      </c>
      <c r="I70" s="158"/>
      <c r="J70" s="72">
        <f t="shared" si="28"/>
        <v>1</v>
      </c>
      <c r="K70" s="177"/>
      <c r="L70" s="72">
        <f t="shared" si="20"/>
        <v>4</v>
      </c>
      <c r="M70" s="158"/>
      <c r="N70" s="72">
        <f t="shared" si="21"/>
        <v>6</v>
      </c>
      <c r="O70" s="158"/>
      <c r="P70" s="72">
        <f t="shared" si="22"/>
        <v>2</v>
      </c>
      <c r="Q70" s="158"/>
      <c r="R70" s="72">
        <f t="shared" si="23"/>
        <v>4</v>
      </c>
      <c r="S70" s="158"/>
      <c r="T70" s="72">
        <f t="shared" si="29"/>
        <v>7</v>
      </c>
      <c r="U70" s="177"/>
      <c r="V70" s="72"/>
      <c r="W70" s="160"/>
      <c r="X70" s="72">
        <f t="shared" si="24"/>
        <v>3</v>
      </c>
      <c r="Y70" s="158"/>
      <c r="Z70" s="115">
        <v>30</v>
      </c>
    </row>
    <row r="71" spans="1:26" s="14" customFormat="1" ht="15.75" customHeight="1" thickBot="1">
      <c r="A71" s="78">
        <v>31</v>
      </c>
      <c r="B71" s="79"/>
      <c r="C71" s="161"/>
      <c r="D71" s="80">
        <f t="shared" si="25"/>
        <v>1</v>
      </c>
      <c r="E71" s="179"/>
      <c r="F71" s="80"/>
      <c r="G71" s="161"/>
      <c r="H71" s="80">
        <f t="shared" si="27"/>
        <v>6</v>
      </c>
      <c r="I71" s="163"/>
      <c r="J71" s="80">
        <f t="shared" si="28"/>
        <v>2</v>
      </c>
      <c r="K71" s="163"/>
      <c r="L71" s="80"/>
      <c r="M71" s="161"/>
      <c r="N71" s="80">
        <f t="shared" si="21"/>
        <v>7</v>
      </c>
      <c r="O71" s="180"/>
      <c r="P71" s="80"/>
      <c r="Q71" s="161"/>
      <c r="R71" s="80">
        <f t="shared" si="23"/>
        <v>5</v>
      </c>
      <c r="S71" s="180"/>
      <c r="T71" s="80">
        <f t="shared" si="29"/>
        <v>1</v>
      </c>
      <c r="U71" s="179"/>
      <c r="V71" s="80"/>
      <c r="W71" s="161"/>
      <c r="X71" s="80">
        <f t="shared" si="24"/>
        <v>4</v>
      </c>
      <c r="Y71" s="162"/>
      <c r="Z71" s="118">
        <v>31</v>
      </c>
    </row>
    <row r="72" spans="1:26" s="14" customFormat="1" ht="15.75" customHeight="1"/>
    <row r="73" spans="1:26" s="14" customFormat="1" ht="15.75" customHeight="1">
      <c r="A73" s="17" t="s">
        <v>85</v>
      </c>
      <c r="B73" s="81"/>
      <c r="C73" s="18">
        <f>COUNTIF(C41:C71,"○")</f>
        <v>0</v>
      </c>
      <c r="D73" s="14" t="s">
        <v>84</v>
      </c>
      <c r="E73" s="18">
        <f>COUNTIF(E41:E71,"○")</f>
        <v>0</v>
      </c>
      <c r="F73" s="14" t="s">
        <v>84</v>
      </c>
      <c r="G73" s="18">
        <f>COUNTIF(G41:G71,"○")</f>
        <v>0</v>
      </c>
      <c r="H73" s="14" t="s">
        <v>84</v>
      </c>
      <c r="I73" s="18">
        <f>COUNTIF(I41:I71,"○")</f>
        <v>0</v>
      </c>
      <c r="J73" s="14" t="s">
        <v>84</v>
      </c>
      <c r="K73" s="18">
        <f>COUNTIF(K41:K71,"○")</f>
        <v>0</v>
      </c>
      <c r="L73" s="14" t="s">
        <v>84</v>
      </c>
      <c r="M73" s="18">
        <f>COUNTIF(M41:M71,"○")</f>
        <v>0</v>
      </c>
      <c r="N73" s="14" t="s">
        <v>84</v>
      </c>
      <c r="O73" s="18">
        <f>COUNTIF(O41:O71,"○")</f>
        <v>0</v>
      </c>
      <c r="P73" s="14" t="s">
        <v>84</v>
      </c>
      <c r="Q73" s="18">
        <f>COUNTIF(Q41:Q71,"○")</f>
        <v>0</v>
      </c>
      <c r="R73" s="14" t="s">
        <v>84</v>
      </c>
      <c r="S73" s="18">
        <f>COUNTIF(S41:S71,"○")</f>
        <v>0</v>
      </c>
      <c r="T73" s="14" t="s">
        <v>84</v>
      </c>
      <c r="U73" s="18">
        <f>COUNTIF(U41:U71,"○")</f>
        <v>0</v>
      </c>
      <c r="V73" s="14" t="s">
        <v>84</v>
      </c>
      <c r="W73" s="18">
        <f>COUNTIF(W41:W71,"○")</f>
        <v>0</v>
      </c>
      <c r="X73" s="14" t="s">
        <v>84</v>
      </c>
      <c r="Y73" s="18">
        <f>COUNTIF(Y41:Y71,"○")</f>
        <v>0</v>
      </c>
      <c r="Z73" s="14" t="s">
        <v>84</v>
      </c>
    </row>
    <row r="74" spans="1:26" s="14" customFormat="1"/>
    <row r="75" spans="1:26" s="14" customFormat="1"/>
    <row r="76" spans="1:26" s="14" customFormat="1"/>
    <row r="77" spans="1:26" s="14" customFormat="1"/>
    <row r="78" spans="1:26" s="14" customFormat="1"/>
    <row r="79" spans="1:26" s="14" customFormat="1"/>
    <row r="80" spans="1:26" s="14" customFormat="1"/>
    <row r="81" s="14" customFormat="1"/>
    <row r="82" s="14" customFormat="1"/>
    <row r="83" s="14" customFormat="1"/>
    <row r="84" s="14" customFormat="1"/>
    <row r="85" s="14" customFormat="1"/>
    <row r="86" s="14" customFormat="1"/>
    <row r="87" s="14" customFormat="1"/>
    <row r="88" s="14" customFormat="1"/>
    <row r="89" s="14" customFormat="1"/>
    <row r="90" s="14" customFormat="1"/>
    <row r="91" s="14" customFormat="1"/>
    <row r="92" s="14" customFormat="1"/>
    <row r="93" s="14" customFormat="1"/>
    <row r="94" s="14" customFormat="1"/>
    <row r="95" s="14" customFormat="1"/>
    <row r="96" s="14" customFormat="1"/>
    <row r="97" s="14" customFormat="1"/>
    <row r="98" s="14" customFormat="1"/>
    <row r="99" s="14" customFormat="1"/>
    <row r="100" s="14" customFormat="1"/>
    <row r="101" s="14" customFormat="1"/>
    <row r="102" s="14" customFormat="1"/>
    <row r="103" s="14" customFormat="1"/>
    <row r="104" s="14" customFormat="1"/>
    <row r="105" s="14" customFormat="1"/>
    <row r="106" s="14" customFormat="1"/>
    <row r="107" s="14" customFormat="1"/>
    <row r="108" s="14" customFormat="1"/>
    <row r="109" s="14" customFormat="1"/>
    <row r="110" s="14" customFormat="1"/>
    <row r="111" s="14" customFormat="1"/>
    <row r="112" s="14" customFormat="1"/>
    <row r="113" s="14" customFormat="1"/>
    <row r="114" s="14" customFormat="1"/>
    <row r="115" s="14" customFormat="1"/>
    <row r="116" s="14" customFormat="1"/>
    <row r="117" s="14" customFormat="1"/>
    <row r="118" s="14" customFormat="1"/>
    <row r="119" s="14" customFormat="1"/>
    <row r="120" s="14" customFormat="1"/>
    <row r="121" s="14" customFormat="1"/>
    <row r="122" s="14" customFormat="1"/>
    <row r="123" s="14" customFormat="1"/>
    <row r="124" s="14" customFormat="1"/>
    <row r="125" s="14" customFormat="1"/>
    <row r="126" s="14" customFormat="1"/>
    <row r="127" s="14" customFormat="1"/>
    <row r="128" s="14" customFormat="1"/>
  </sheetData>
  <sheetProtection algorithmName="SHA-512" hashValue="nifXqBYpL5NVjdyoup/MVY5+0x9exvkBx2KlYEghokGn2iPWIZ4jBO/tjC4offIsgcaNFkRnYsfJV56Y2YxfUw==" saltValue="ffifYvRr6U1jC1SpdjqkyA==" spinCount="100000" sheet="1" objects="1" scenarios="1"/>
  <mergeCells count="41">
    <mergeCell ref="S19:Y19"/>
    <mergeCell ref="B3:C3"/>
    <mergeCell ref="L19:R19"/>
    <mergeCell ref="H40:I40"/>
    <mergeCell ref="F40:G40"/>
    <mergeCell ref="X40:Y40"/>
    <mergeCell ref="V40:W40"/>
    <mergeCell ref="T40:U40"/>
    <mergeCell ref="R40:S40"/>
    <mergeCell ref="P40:Q40"/>
    <mergeCell ref="N40:O40"/>
    <mergeCell ref="L40:M40"/>
    <mergeCell ref="J40:K40"/>
    <mergeCell ref="G19:G22"/>
    <mergeCell ref="H19:J19"/>
    <mergeCell ref="B40:C40"/>
    <mergeCell ref="D40:E40"/>
    <mergeCell ref="B14:C14"/>
    <mergeCell ref="B13:C13"/>
    <mergeCell ref="B11:C11"/>
    <mergeCell ref="B12:C12"/>
    <mergeCell ref="E13:F13"/>
    <mergeCell ref="B16:G16"/>
    <mergeCell ref="B17:G17"/>
    <mergeCell ref="B10:C10"/>
    <mergeCell ref="B8:C8"/>
    <mergeCell ref="E8:F8"/>
    <mergeCell ref="A19:A22"/>
    <mergeCell ref="F19:F22"/>
    <mergeCell ref="B19:B22"/>
    <mergeCell ref="C19:C22"/>
    <mergeCell ref="D19:D22"/>
    <mergeCell ref="E19:E22"/>
    <mergeCell ref="D10:E10"/>
    <mergeCell ref="B15:G15"/>
    <mergeCell ref="B4:G4"/>
    <mergeCell ref="B6:G6"/>
    <mergeCell ref="B7:G7"/>
    <mergeCell ref="B9:C9"/>
    <mergeCell ref="E9:F9"/>
    <mergeCell ref="B5:G5"/>
  </mergeCells>
  <phoneticPr fontId="3"/>
  <conditionalFormatting sqref="B41:B71">
    <cfRule type="cellIs" dxfId="27" priority="43" stopIfTrue="1" operator="equal">
      <formula>7</formula>
    </cfRule>
    <cfRule type="containsText" dxfId="26" priority="44" stopIfTrue="1" operator="containsText" text="1">
      <formula>NOT(ISERROR(SEARCH("1",B41)))</formula>
    </cfRule>
  </conditionalFormatting>
  <conditionalFormatting sqref="D41:D71">
    <cfRule type="cellIs" dxfId="25" priority="23" stopIfTrue="1" operator="equal">
      <formula>7</formula>
    </cfRule>
    <cfRule type="containsText" dxfId="24" priority="24" stopIfTrue="1" operator="containsText" text="1">
      <formula>NOT(ISERROR(SEARCH("1",D41)))</formula>
    </cfRule>
  </conditionalFormatting>
  <conditionalFormatting sqref="F23:F37">
    <cfRule type="expression" dxfId="23" priority="45" stopIfTrue="1">
      <formula>ISERROR(F23)</formula>
    </cfRule>
  </conditionalFormatting>
  <conditionalFormatting sqref="F41:F71">
    <cfRule type="cellIs" dxfId="22" priority="21" stopIfTrue="1" operator="equal">
      <formula>7</formula>
    </cfRule>
    <cfRule type="containsText" dxfId="21" priority="22" stopIfTrue="1" operator="containsText" text="1">
      <formula>NOT(ISERROR(SEARCH("1",F41)))</formula>
    </cfRule>
  </conditionalFormatting>
  <conditionalFormatting sqref="G23:Y35 G36:AB37">
    <cfRule type="expression" dxfId="20" priority="178" stopIfTrue="1">
      <formula>ISERROR(G23)</formula>
    </cfRule>
  </conditionalFormatting>
  <conditionalFormatting sqref="H41:H71">
    <cfRule type="cellIs" dxfId="19" priority="19" stopIfTrue="1" operator="equal">
      <formula>7</formula>
    </cfRule>
    <cfRule type="containsText" dxfId="18" priority="20" stopIfTrue="1" operator="containsText" text="1">
      <formula>NOT(ISERROR(SEARCH("1",H41)))</formula>
    </cfRule>
  </conditionalFormatting>
  <conditionalFormatting sqref="J41:J71">
    <cfRule type="cellIs" dxfId="17" priority="17" stopIfTrue="1" operator="equal">
      <formula>7</formula>
    </cfRule>
    <cfRule type="containsText" dxfId="16" priority="18" stopIfTrue="1" operator="containsText" text="1">
      <formula>NOT(ISERROR(SEARCH("1",J41)))</formula>
    </cfRule>
  </conditionalFormatting>
  <conditionalFormatting sqref="L23:L34 N24:O34">
    <cfRule type="expression" dxfId="15" priority="49" stopIfTrue="1">
      <formula>ISERROR(L23)</formula>
    </cfRule>
  </conditionalFormatting>
  <conditionalFormatting sqref="L41:L71">
    <cfRule type="cellIs" dxfId="14" priority="15" stopIfTrue="1" operator="equal">
      <formula>7</formula>
    </cfRule>
    <cfRule type="containsText" dxfId="13" priority="16" stopIfTrue="1" operator="containsText" text="1">
      <formula>NOT(ISERROR(SEARCH("1",L41)))</formula>
    </cfRule>
  </conditionalFormatting>
  <conditionalFormatting sqref="N41:N71">
    <cfRule type="cellIs" dxfId="12" priority="13" stopIfTrue="1" operator="equal">
      <formula>7</formula>
    </cfRule>
    <cfRule type="containsText" dxfId="11" priority="14" stopIfTrue="1" operator="containsText" text="1">
      <formula>NOT(ISERROR(SEARCH("1",N41)))</formula>
    </cfRule>
  </conditionalFormatting>
  <conditionalFormatting sqref="P23:P34">
    <cfRule type="expression" dxfId="10" priority="170" stopIfTrue="1">
      <formula>ISERROR(P23)</formula>
    </cfRule>
  </conditionalFormatting>
  <conditionalFormatting sqref="P41:P71">
    <cfRule type="cellIs" dxfId="9" priority="11" stopIfTrue="1" operator="equal">
      <formula>7</formula>
    </cfRule>
    <cfRule type="containsText" dxfId="8" priority="12" stopIfTrue="1" operator="containsText" text="1">
      <formula>NOT(ISERROR(SEARCH("1",P41)))</formula>
    </cfRule>
  </conditionalFormatting>
  <conditionalFormatting sqref="R41:R71">
    <cfRule type="cellIs" dxfId="7" priority="9" stopIfTrue="1" operator="equal">
      <formula>7</formula>
    </cfRule>
    <cfRule type="containsText" dxfId="6" priority="10" stopIfTrue="1" operator="containsText" text="1">
      <formula>NOT(ISERROR(SEARCH("1",R41)))</formula>
    </cfRule>
  </conditionalFormatting>
  <conditionalFormatting sqref="T41:T71">
    <cfRule type="cellIs" dxfId="5" priority="7" stopIfTrue="1" operator="equal">
      <formula>7</formula>
    </cfRule>
    <cfRule type="containsText" dxfId="4" priority="8" stopIfTrue="1" operator="containsText" text="1">
      <formula>NOT(ISERROR(SEARCH("1",T41)))</formula>
    </cfRule>
  </conditionalFormatting>
  <conditionalFormatting sqref="V41:V71">
    <cfRule type="cellIs" dxfId="3" priority="5" stopIfTrue="1" operator="equal">
      <formula>7</formula>
    </cfRule>
    <cfRule type="containsText" dxfId="2" priority="6" stopIfTrue="1" operator="containsText" text="1">
      <formula>NOT(ISERROR(SEARCH("1",V41)))</formula>
    </cfRule>
  </conditionalFormatting>
  <conditionalFormatting sqref="X41:X71">
    <cfRule type="cellIs" dxfId="1" priority="1" stopIfTrue="1" operator="equal">
      <formula>7</formula>
    </cfRule>
    <cfRule type="containsText" dxfId="0" priority="2" stopIfTrue="1" operator="containsText" text="1">
      <formula>NOT(ISERROR(SEARCH("1",X41)))</formula>
    </cfRule>
  </conditionalFormatting>
  <dataValidations disablePrompts="1" xWindow="371" yWindow="441" count="15">
    <dataValidation type="list" allowBlank="1" showInputMessage="1" showErrorMessage="1" sqref="B10:C10" xr:uid="{00000000-0002-0000-0000-000000000000}">
      <formula1>"有,無"</formula1>
    </dataValidation>
    <dataValidation type="list" allowBlank="1" showInputMessage="1" showErrorMessage="1" sqref="U41:U71 I41:I71 O41:O71 Y41:Y71 E41:E71 S41:S71 Q41:Q70 K41:K71 G41:G70 M41:M70 W41:W69 C41:C70" xr:uid="{00000000-0002-0000-0000-000001000000}">
      <formula1>"○,　"</formula1>
    </dataValidation>
    <dataValidation type="list" allowBlank="1" showInputMessage="1" showErrorMessage="1" sqref="B7:G7" xr:uid="{00000000-0002-0000-0000-000002000000}">
      <formula1>"横浜市立大学　鶴見キャンパス（横浜市鶴見区末広町1-7-29）,横浜市立大学　福浦キャンパス（横浜市金沢区福浦3-9）,横浜市立大学　金沢八景キャンパス（横浜市金沢区瀬戸22-2）,横浜市立大学　舞岡キャンパス（横浜市戸塚区舞岡町641-12）,横浜市立大学　附属市民総合医療センター（横浜市南区浦舟町4-57）"</formula1>
    </dataValidation>
    <dataValidation type="list" allowBlank="1" showInputMessage="1" showErrorMessage="1" sqref="B39" xr:uid="{00000000-0002-0000-0000-000003000000}">
      <formula1>"2021,2022,2023,2024,2025,2026,2027,2028"</formula1>
    </dataValidation>
    <dataValidation type="list" allowBlank="1" showInputMessage="1" showErrorMessage="1" prompt="学生の場合のみ入力してください。" sqref="B12:C12" xr:uid="{00000000-0002-0000-0000-000004000000}">
      <formula1>"学生"</formula1>
    </dataValidation>
    <dataValidation type="decimal" allowBlank="1" showInputMessage="1" showErrorMessage="1" error="数字のみ記入してください。_x000a_（○時間～△時間）という記載ではなく、最大の時間数を記載してください。_x000a_" prompt="ここの時間数で社会保険の加入対象となるか判断するため、最大の時間を記入してください" sqref="B14:C14" xr:uid="{00000000-0002-0000-0000-000005000000}">
      <formula1>0</formula1>
      <formula2>35</formula2>
    </dataValidation>
    <dataValidation type="date" allowBlank="1" showInputMessage="1" showErrorMessage="1" error="西暦、月、日、を_x000a_それぞれ／で_x000a_区切って入力してください" prompt="西暦、月、日、を_x000a_それぞれ／で_x000a_区切って入力してください" sqref="B11:C11" xr:uid="{00000000-0002-0000-0000-000006000000}">
      <formula1>10959</formula1>
      <formula2>42826</formula2>
    </dataValidation>
    <dataValidation type="date" allowBlank="1" showInputMessage="1" showErrorMessage="1" error="・終了日は必ず年度内としてください。_x000a_・西暦、月、日、をそれぞれ／で_x000a_区切って入力してください" prompt="・既に今年度に雇用している方を継続して雇用する場合は、年度最初の雇用開始日を記入してください_x000a_・西暦、月、日、をそれぞれ／で区切って入力してください" sqref="B13:C13" xr:uid="{00000000-0002-0000-0000-000007000000}">
      <formula1>46113</formula1>
      <formula2>46477</formula2>
    </dataValidation>
    <dataValidation type="date" allowBlank="1" showInputMessage="1" showErrorMessage="1" prompt="・終了日は必ず年度内としてください。_x000a_・西暦、月、日、をそれぞれ／で区切って入力してください" sqref="E13:F13" xr:uid="{00000000-0002-0000-0000-000008000000}">
      <formula1>46113</formula1>
      <formula2>46477</formula2>
    </dataValidation>
    <dataValidation allowBlank="1" showInputMessage="1" showErrorMessage="1" prompt="勤務する曜日を記入してください" sqref="B15" xr:uid="{00000000-0002-0000-0000-000009000000}"/>
    <dataValidation type="list" allowBlank="1" showInputMessage="1" prompt="プルダウンで研究費を選んでください。_x000a_選択肢にない研究費を使用する場合は、直接入力してください。" sqref="B6:G6" xr:uid="{00000000-0002-0000-0000-00000A000000}">
      <formula1>"基礎研究費,学術的研究推進費,戦略的研究推進費,奨学寄附金,科研費（補助金）,科研費（基金）,受託研究費,共同研究費,補助金"</formula1>
    </dataValidation>
    <dataValidation allowBlank="1" showInputMessage="1" showErrorMessage="1" prompt="問い合わせをさせていただくときの電話番号を記入してください。" sqref="B16:G16" xr:uid="{00000000-0002-0000-0000-00000B000000}"/>
    <dataValidation allowBlank="1" showInputMessage="1" showErrorMessage="1" prompt="問い合わせをさせていただくときのメールアドレスを記入してください。" sqref="B17:G17" xr:uid="{00000000-0002-0000-0000-00000C000000}"/>
    <dataValidation allowBlank="1" showInputMessage="1" showErrorMessage="1" prompt="所定時間外労働の予定が有の場合、_x000a_予定される月最長の時間外労働時間を_x000a_入力してください。" sqref="F10" xr:uid="{00000000-0002-0000-0000-00000E000000}"/>
    <dataValidation type="list" allowBlank="1" showInputMessage="1" showErrorMessage="1" sqref="B23:B34" xr:uid="{ACDF828E-4C44-4769-ACE5-82D63AF984FA}">
      <formula1>"1228,1500,1700,1900,2100"</formula1>
    </dataValidation>
  </dataValidations>
  <printOptions horizontalCentered="1" verticalCentered="1"/>
  <pageMargins left="0.23622047244094491" right="0.23622047244094491" top="0.19685039370078741" bottom="0.19685039370078741" header="0.31496062992125984" footer="0.31496062992125984"/>
  <pageSetup paperSize="9" scale="49" orientation="landscape" cellComments="asDisplayed"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C323C-F686-41D8-A5F3-D01D0AD58A84}">
  <sheetPr>
    <tabColor theme="4"/>
  </sheetPr>
  <dimension ref="A1:Q128"/>
  <sheetViews>
    <sheetView view="pageBreakPreview" zoomScaleNormal="100" zoomScaleSheetLayoutView="100" workbookViewId="0">
      <selection activeCell="T22" sqref="T22"/>
    </sheetView>
  </sheetViews>
  <sheetFormatPr defaultColWidth="9" defaultRowHeight="13.8"/>
  <cols>
    <col min="1" max="1" width="24.21875" style="132" customWidth="1"/>
    <col min="2" max="2" width="14.21875" style="132" customWidth="1"/>
    <col min="3" max="11" width="9.109375" style="132" customWidth="1"/>
    <col min="12" max="13" width="9.109375" style="131" customWidth="1"/>
    <col min="14" max="14" width="5.33203125" style="131" customWidth="1"/>
    <col min="15" max="17" width="9.109375" style="131" customWidth="1"/>
    <col min="18" max="18" width="2.44140625" style="131" customWidth="1"/>
    <col min="19" max="16384" width="9" style="131"/>
  </cols>
  <sheetData>
    <row r="1" spans="1:17">
      <c r="A1" s="131" t="s">
        <v>178</v>
      </c>
    </row>
    <row r="2" spans="1:17" ht="15" thickBot="1">
      <c r="A2" s="133"/>
      <c r="B2" s="134" t="s">
        <v>72</v>
      </c>
      <c r="C2" s="134" t="s">
        <v>73</v>
      </c>
      <c r="D2" s="134" t="s">
        <v>74</v>
      </c>
      <c r="E2" s="134" t="s">
        <v>75</v>
      </c>
      <c r="F2" s="135" t="s">
        <v>76</v>
      </c>
      <c r="G2" s="134" t="s">
        <v>170</v>
      </c>
    </row>
    <row r="3" spans="1:17" ht="14.4">
      <c r="A3" s="138" t="s">
        <v>104</v>
      </c>
      <c r="B3" s="181"/>
      <c r="C3" s="182"/>
      <c r="D3" s="183"/>
      <c r="E3" s="183"/>
      <c r="F3" s="184"/>
      <c r="G3" s="185"/>
    </row>
    <row r="4" spans="1:17" ht="14.4">
      <c r="A4" s="138" t="s">
        <v>105</v>
      </c>
      <c r="B4" s="186"/>
      <c r="C4" s="187"/>
      <c r="D4" s="188"/>
      <c r="E4" s="188"/>
      <c r="F4" s="189"/>
      <c r="G4" s="190"/>
    </row>
    <row r="5" spans="1:17" ht="14.4">
      <c r="A5" s="138" t="s">
        <v>106</v>
      </c>
      <c r="B5" s="186"/>
      <c r="C5" s="187"/>
      <c r="D5" s="188"/>
      <c r="E5" s="188"/>
      <c r="F5" s="189"/>
      <c r="G5" s="191"/>
    </row>
    <row r="6" spans="1:17" ht="15" thickBot="1">
      <c r="A6" s="138" t="s">
        <v>107</v>
      </c>
      <c r="B6" s="192"/>
      <c r="C6" s="193"/>
      <c r="D6" s="194"/>
      <c r="E6" s="194"/>
      <c r="F6" s="195"/>
      <c r="G6" s="196"/>
    </row>
    <row r="8" spans="1:17">
      <c r="A8" s="136" t="s">
        <v>171</v>
      </c>
    </row>
    <row r="9" spans="1:17" ht="21" customHeight="1" thickBot="1">
      <c r="A9" s="197" t="s">
        <v>47</v>
      </c>
      <c r="B9" s="242">
        <f>SUM(A17:M17)</f>
        <v>0</v>
      </c>
      <c r="C9" s="199"/>
      <c r="D9" s="200"/>
      <c r="E9" s="200"/>
      <c r="F9" s="200"/>
      <c r="G9" s="200"/>
      <c r="H9" s="200"/>
      <c r="I9" s="200"/>
      <c r="J9" s="201"/>
      <c r="K9" s="201"/>
      <c r="L9" s="201"/>
      <c r="M9" s="202"/>
    </row>
    <row r="10" spans="1:17" ht="14.4">
      <c r="A10" s="203"/>
      <c r="B10" s="295" t="str">
        <f>$A$3</f>
        <v>乗車区間①</v>
      </c>
      <c r="C10" s="296"/>
      <c r="D10" s="296"/>
      <c r="E10" s="297" t="str">
        <f>$A$4</f>
        <v>乗車区間②</v>
      </c>
      <c r="F10" s="296"/>
      <c r="G10" s="298"/>
      <c r="H10" s="299" t="str">
        <f>$A$5</f>
        <v>乗車区間③</v>
      </c>
      <c r="I10" s="299"/>
      <c r="J10" s="299"/>
      <c r="K10" s="300" t="str">
        <f>$A$6</f>
        <v>乗車区間④</v>
      </c>
      <c r="L10" s="299"/>
      <c r="M10" s="301"/>
      <c r="O10" s="139"/>
      <c r="P10" s="139"/>
      <c r="Q10" s="139"/>
    </row>
    <row r="11" spans="1:17" s="137" customFormat="1" ht="14.4">
      <c r="A11" s="204"/>
      <c r="B11" s="205" t="s">
        <v>69</v>
      </c>
      <c r="C11" s="205" t="s">
        <v>70</v>
      </c>
      <c r="D11" s="206" t="s">
        <v>71</v>
      </c>
      <c r="E11" s="207" t="s">
        <v>69</v>
      </c>
      <c r="F11" s="205" t="s">
        <v>70</v>
      </c>
      <c r="G11" s="206" t="s">
        <v>71</v>
      </c>
      <c r="H11" s="207" t="s">
        <v>69</v>
      </c>
      <c r="I11" s="205" t="s">
        <v>70</v>
      </c>
      <c r="J11" s="206" t="s">
        <v>71</v>
      </c>
      <c r="K11" s="207" t="s">
        <v>69</v>
      </c>
      <c r="L11" s="205" t="s">
        <v>70</v>
      </c>
      <c r="M11" s="205" t="s">
        <v>71</v>
      </c>
    </row>
    <row r="12" spans="1:17" ht="14.4">
      <c r="A12" s="208" t="s">
        <v>65</v>
      </c>
      <c r="B12" s="209">
        <f>$D$3</f>
        <v>0</v>
      </c>
      <c r="C12" s="209">
        <f>シミュ!C73</f>
        <v>0</v>
      </c>
      <c r="D12" s="210">
        <f>B12*2*C12</f>
        <v>0</v>
      </c>
      <c r="E12" s="211">
        <f>$D$4</f>
        <v>0</v>
      </c>
      <c r="F12" s="209">
        <f>C12</f>
        <v>0</v>
      </c>
      <c r="G12" s="210">
        <f>E12*2*F12</f>
        <v>0</v>
      </c>
      <c r="H12" s="211">
        <f>$D$5</f>
        <v>0</v>
      </c>
      <c r="I12" s="209">
        <f>C12</f>
        <v>0</v>
      </c>
      <c r="J12" s="210">
        <f>H12*2*I12</f>
        <v>0</v>
      </c>
      <c r="K12" s="211">
        <f>$D$6</f>
        <v>0</v>
      </c>
      <c r="L12" s="209">
        <f>C12</f>
        <v>0</v>
      </c>
      <c r="M12" s="209">
        <f>K12*2*L12</f>
        <v>0</v>
      </c>
    </row>
    <row r="13" spans="1:17" ht="14.4">
      <c r="A13" s="208" t="s">
        <v>66</v>
      </c>
      <c r="B13" s="212">
        <f>$E$3</f>
        <v>0</v>
      </c>
      <c r="C13" s="212">
        <f>C12</f>
        <v>0</v>
      </c>
      <c r="D13" s="210">
        <f>B13*2*C13</f>
        <v>0</v>
      </c>
      <c r="E13" s="213">
        <f>$E$4</f>
        <v>0</v>
      </c>
      <c r="F13" s="212">
        <f>F12</f>
        <v>0</v>
      </c>
      <c r="G13" s="210">
        <f>E13*2*F13</f>
        <v>0</v>
      </c>
      <c r="H13" s="213">
        <f>$E$5</f>
        <v>0</v>
      </c>
      <c r="I13" s="212">
        <f>I12</f>
        <v>0</v>
      </c>
      <c r="J13" s="210">
        <f>H13*2*I13</f>
        <v>0</v>
      </c>
      <c r="K13" s="213">
        <f>$E$6</f>
        <v>0</v>
      </c>
      <c r="L13" s="212">
        <f>L12</f>
        <v>0</v>
      </c>
      <c r="M13" s="209">
        <f>K13*2*L13</f>
        <v>0</v>
      </c>
    </row>
    <row r="14" spans="1:17" ht="14.4">
      <c r="A14" s="208" t="s">
        <v>67</v>
      </c>
      <c r="B14" s="209">
        <f>$D$3*10</f>
        <v>0</v>
      </c>
      <c r="C14" s="209">
        <f>IF($G$3="",0,(ROUNDDOWN(C12*2/11,0)))</f>
        <v>0</v>
      </c>
      <c r="D14" s="210">
        <f>B14*C14+((C12*2)-(C14*11))*$D$3</f>
        <v>0</v>
      </c>
      <c r="E14" s="211">
        <f>$D$4*10</f>
        <v>0</v>
      </c>
      <c r="F14" s="209">
        <f>IF($G$4="",0,(ROUNDDOWN(F12*2/11,0)))</f>
        <v>0</v>
      </c>
      <c r="G14" s="210">
        <f>E14*F14+((F12*2)-(F14*11))*$D$4</f>
        <v>0</v>
      </c>
      <c r="H14" s="211">
        <f>$D$5*10</f>
        <v>0</v>
      </c>
      <c r="I14" s="209">
        <f>IF($G$5="",0,(ROUNDDOWN(I12*2/11,0)))</f>
        <v>0</v>
      </c>
      <c r="J14" s="210">
        <f>H14*I14+((I12*2)-(I14*11))*$D$5</f>
        <v>0</v>
      </c>
      <c r="K14" s="211">
        <f>$D$6*10</f>
        <v>0</v>
      </c>
      <c r="L14" s="209">
        <f>IF($G$6="",0,(ROUNDDOWN(L12*2/11,0)))</f>
        <v>0</v>
      </c>
      <c r="M14" s="209">
        <f>K14*L14+((L12*2)-(L14*11))*$D$6</f>
        <v>0</v>
      </c>
    </row>
    <row r="15" spans="1:17" ht="14.4">
      <c r="A15" s="208" t="s">
        <v>68</v>
      </c>
      <c r="B15" s="209">
        <f>$D$3*10</f>
        <v>0</v>
      </c>
      <c r="C15" s="209">
        <f>IF($G$3="",0,(ROUNDDOWN(C12*2/11,0)))</f>
        <v>0</v>
      </c>
      <c r="D15" s="210">
        <f>B15*C15+((C13*2)-(C15*11))*$E$3</f>
        <v>0</v>
      </c>
      <c r="E15" s="211">
        <f>$D$4*10</f>
        <v>0</v>
      </c>
      <c r="F15" s="209">
        <f>IF($G$4="",0,(ROUNDDOWN(F12*2/11,0)))</f>
        <v>0</v>
      </c>
      <c r="G15" s="210">
        <f>E15*F15+((F13*2)-(F15*11))*$E$4</f>
        <v>0</v>
      </c>
      <c r="H15" s="211">
        <f>$D$5*10</f>
        <v>0</v>
      </c>
      <c r="I15" s="209">
        <f>IF($G$5="",0,(ROUNDDOWN(I12*2/11,0)))</f>
        <v>0</v>
      </c>
      <c r="J15" s="210">
        <f>H15*I15+((I13*2)-(I15*11))*$E$5</f>
        <v>0</v>
      </c>
      <c r="K15" s="211">
        <f>$D$6*10</f>
        <v>0</v>
      </c>
      <c r="L15" s="209">
        <f>IF($G$6="",0,(ROUNDDOWN(L12*2/11,0)))</f>
        <v>0</v>
      </c>
      <c r="M15" s="209">
        <f>K15*L15+((L13*2)-(L15*11))*$E$6</f>
        <v>0</v>
      </c>
    </row>
    <row r="16" spans="1:17" ht="15" thickBot="1">
      <c r="A16" s="214" t="s">
        <v>77</v>
      </c>
      <c r="B16" s="215"/>
      <c r="C16" s="215"/>
      <c r="D16" s="216">
        <f>$F$3</f>
        <v>0</v>
      </c>
      <c r="E16" s="217"/>
      <c r="F16" s="215"/>
      <c r="G16" s="216">
        <f>$F$4</f>
        <v>0</v>
      </c>
      <c r="H16" s="217"/>
      <c r="I16" s="215"/>
      <c r="J16" s="216">
        <f>$F$5</f>
        <v>0</v>
      </c>
      <c r="K16" s="217"/>
      <c r="L16" s="215"/>
      <c r="M16" s="215">
        <f>$F$6</f>
        <v>0</v>
      </c>
    </row>
    <row r="17" spans="1:17" ht="15" thickTop="1">
      <c r="A17" s="218"/>
      <c r="B17" s="219"/>
      <c r="C17" s="219"/>
      <c r="D17" s="219">
        <f>MIN(D12:D16)</f>
        <v>0</v>
      </c>
      <c r="E17" s="219"/>
      <c r="F17" s="219"/>
      <c r="G17" s="219">
        <f>MIN(G12:G16)</f>
        <v>0</v>
      </c>
      <c r="H17" s="219"/>
      <c r="I17" s="219"/>
      <c r="J17" s="219">
        <f>MIN(J12:J16)</f>
        <v>0</v>
      </c>
      <c r="K17" s="219"/>
      <c r="L17" s="219"/>
      <c r="M17" s="243">
        <f>MIN(M12:M16)</f>
        <v>0</v>
      </c>
    </row>
    <row r="18" spans="1:17" ht="15" thickBot="1">
      <c r="A18" s="220"/>
      <c r="B18" s="219"/>
      <c r="C18" s="221"/>
      <c r="D18" s="221"/>
      <c r="E18" s="221"/>
      <c r="F18" s="221"/>
      <c r="G18" s="221"/>
      <c r="H18" s="221"/>
      <c r="I18" s="221"/>
      <c r="J18" s="222"/>
      <c r="K18" s="222"/>
      <c r="L18" s="222"/>
      <c r="M18" s="244"/>
    </row>
    <row r="19" spans="1:17" ht="21" customHeight="1" thickBot="1">
      <c r="A19" s="223" t="s">
        <v>48</v>
      </c>
      <c r="B19" s="198">
        <f>SUM(A27:M27)</f>
        <v>0</v>
      </c>
      <c r="C19" s="224"/>
      <c r="D19" s="224"/>
      <c r="E19" s="224"/>
      <c r="F19" s="224"/>
      <c r="G19" s="224"/>
      <c r="H19" s="224"/>
      <c r="I19" s="224"/>
      <c r="J19" s="225"/>
      <c r="K19" s="225"/>
      <c r="L19" s="225"/>
      <c r="M19" s="226"/>
    </row>
    <row r="20" spans="1:17" ht="14.4">
      <c r="A20" s="227"/>
      <c r="B20" s="295" t="str">
        <f>$A$3</f>
        <v>乗車区間①</v>
      </c>
      <c r="C20" s="296"/>
      <c r="D20" s="296"/>
      <c r="E20" s="297" t="str">
        <f>$A$4</f>
        <v>乗車区間②</v>
      </c>
      <c r="F20" s="296"/>
      <c r="G20" s="298"/>
      <c r="H20" s="299" t="str">
        <f>$A$5</f>
        <v>乗車区間③</v>
      </c>
      <c r="I20" s="299"/>
      <c r="J20" s="299"/>
      <c r="K20" s="300" t="str">
        <f>$A$6</f>
        <v>乗車区間④</v>
      </c>
      <c r="L20" s="299"/>
      <c r="M20" s="301"/>
      <c r="N20" s="139"/>
      <c r="O20" s="139"/>
      <c r="P20" s="139"/>
      <c r="Q20" s="139"/>
    </row>
    <row r="21" spans="1:17" s="137" customFormat="1" ht="14.4">
      <c r="A21" s="228"/>
      <c r="B21" s="205" t="s">
        <v>69</v>
      </c>
      <c r="C21" s="205" t="s">
        <v>70</v>
      </c>
      <c r="D21" s="206" t="s">
        <v>71</v>
      </c>
      <c r="E21" s="207" t="s">
        <v>69</v>
      </c>
      <c r="F21" s="205" t="s">
        <v>70</v>
      </c>
      <c r="G21" s="206" t="s">
        <v>71</v>
      </c>
      <c r="H21" s="207" t="s">
        <v>69</v>
      </c>
      <c r="I21" s="205" t="s">
        <v>70</v>
      </c>
      <c r="J21" s="206" t="s">
        <v>71</v>
      </c>
      <c r="K21" s="207" t="s">
        <v>69</v>
      </c>
      <c r="L21" s="205" t="s">
        <v>70</v>
      </c>
      <c r="M21" s="205" t="s">
        <v>71</v>
      </c>
    </row>
    <row r="22" spans="1:17" ht="14.4">
      <c r="A22" s="229" t="s">
        <v>65</v>
      </c>
      <c r="B22" s="209">
        <f>$D$3</f>
        <v>0</v>
      </c>
      <c r="C22" s="209">
        <f>シミュ!E73</f>
        <v>0</v>
      </c>
      <c r="D22" s="210">
        <f>B22*2*C22</f>
        <v>0</v>
      </c>
      <c r="E22" s="211">
        <f>$D$4</f>
        <v>0</v>
      </c>
      <c r="F22" s="209">
        <f>C22</f>
        <v>0</v>
      </c>
      <c r="G22" s="210">
        <f>E22*2*F22</f>
        <v>0</v>
      </c>
      <c r="H22" s="211">
        <f>$D$5</f>
        <v>0</v>
      </c>
      <c r="I22" s="209">
        <f>C22</f>
        <v>0</v>
      </c>
      <c r="J22" s="210">
        <f>H22*2*I22</f>
        <v>0</v>
      </c>
      <c r="K22" s="211">
        <f>$D$6</f>
        <v>0</v>
      </c>
      <c r="L22" s="209">
        <f>C22</f>
        <v>0</v>
      </c>
      <c r="M22" s="209">
        <f>K22*2*L22</f>
        <v>0</v>
      </c>
    </row>
    <row r="23" spans="1:17" ht="14.4">
      <c r="A23" s="229" t="s">
        <v>66</v>
      </c>
      <c r="B23" s="212">
        <f>$E$3</f>
        <v>0</v>
      </c>
      <c r="C23" s="212">
        <f>C22</f>
        <v>0</v>
      </c>
      <c r="D23" s="210">
        <f>B23*2*C23</f>
        <v>0</v>
      </c>
      <c r="E23" s="213">
        <f>$E$4</f>
        <v>0</v>
      </c>
      <c r="F23" s="212">
        <f>F22</f>
        <v>0</v>
      </c>
      <c r="G23" s="210">
        <f>E23*2*F23</f>
        <v>0</v>
      </c>
      <c r="H23" s="213">
        <f>$E$5</f>
        <v>0</v>
      </c>
      <c r="I23" s="212">
        <f>I22</f>
        <v>0</v>
      </c>
      <c r="J23" s="210">
        <f>H23*2*I23</f>
        <v>0</v>
      </c>
      <c r="K23" s="213">
        <f>$E$6</f>
        <v>0</v>
      </c>
      <c r="L23" s="212">
        <f>L22</f>
        <v>0</v>
      </c>
      <c r="M23" s="209">
        <f>K23*2*L23</f>
        <v>0</v>
      </c>
    </row>
    <row r="24" spans="1:17" ht="14.4">
      <c r="A24" s="229" t="s">
        <v>67</v>
      </c>
      <c r="B24" s="209">
        <f>$D$3*10</f>
        <v>0</v>
      </c>
      <c r="C24" s="209">
        <f>IF($G$3="",0,(ROUNDDOWN(C22*2/11,0)))</f>
        <v>0</v>
      </c>
      <c r="D24" s="210">
        <f>B24*C24+((C22*2)-(C24*11))*$D$3</f>
        <v>0</v>
      </c>
      <c r="E24" s="211">
        <f>$D$4*10</f>
        <v>0</v>
      </c>
      <c r="F24" s="209">
        <f>IF($G$4="",0,(ROUNDDOWN(F22*2/11,0)))</f>
        <v>0</v>
      </c>
      <c r="G24" s="210">
        <f>E24*F24+((F22*2)-(F24*11))*$D$4</f>
        <v>0</v>
      </c>
      <c r="H24" s="211">
        <f>$D$5*10</f>
        <v>0</v>
      </c>
      <c r="I24" s="209">
        <f>IF($G$5="",0,(ROUNDDOWN(I22*2/11,0)))</f>
        <v>0</v>
      </c>
      <c r="J24" s="210">
        <f>H24*I24+((I22*2)-(I24*11))*$D$5</f>
        <v>0</v>
      </c>
      <c r="K24" s="211">
        <f>$D$6*10</f>
        <v>0</v>
      </c>
      <c r="L24" s="209">
        <f>IF($G$6="",0,(ROUNDDOWN(L22*2/11,0)))</f>
        <v>0</v>
      </c>
      <c r="M24" s="209">
        <f>K24*L24+((L22*2)-(L24*11))*$D$6</f>
        <v>0</v>
      </c>
    </row>
    <row r="25" spans="1:17" ht="14.4">
      <c r="A25" s="229" t="s">
        <v>68</v>
      </c>
      <c r="B25" s="209">
        <f>$D$3*10</f>
        <v>0</v>
      </c>
      <c r="C25" s="209">
        <f>IF($G$3="",0,(ROUNDDOWN(C22*2/11,0)))</f>
        <v>0</v>
      </c>
      <c r="D25" s="210">
        <f>B25*C25+((C23*2)-(C25*11))*$E$3</f>
        <v>0</v>
      </c>
      <c r="E25" s="211">
        <f>$D$4*10</f>
        <v>0</v>
      </c>
      <c r="F25" s="209">
        <f>IF($G$4="",0,(ROUNDDOWN(F22*2/11,0)))</f>
        <v>0</v>
      </c>
      <c r="G25" s="210">
        <f>E25*F25+((F23*2)-(F25*11))*$E$4</f>
        <v>0</v>
      </c>
      <c r="H25" s="211">
        <f>$D$5*10</f>
        <v>0</v>
      </c>
      <c r="I25" s="209">
        <f>IF($G$5="",0,(ROUNDDOWN(I22*2/11,0)))</f>
        <v>0</v>
      </c>
      <c r="J25" s="210">
        <f>H25*I25+((I23*2)-(I25*11))*$E$5</f>
        <v>0</v>
      </c>
      <c r="K25" s="211">
        <f>$D$6*10</f>
        <v>0</v>
      </c>
      <c r="L25" s="209">
        <f>IF($G$6="",0,(ROUNDDOWN(L22*2/11,0)))</f>
        <v>0</v>
      </c>
      <c r="M25" s="209">
        <f>K25*L25+((L23*2)-(L25*11))*$E$6</f>
        <v>0</v>
      </c>
    </row>
    <row r="26" spans="1:17" ht="15" thickBot="1">
      <c r="A26" s="230" t="s">
        <v>77</v>
      </c>
      <c r="B26" s="215"/>
      <c r="C26" s="215"/>
      <c r="D26" s="216">
        <f>$F$3</f>
        <v>0</v>
      </c>
      <c r="E26" s="217"/>
      <c r="F26" s="215"/>
      <c r="G26" s="216">
        <f>$F$4</f>
        <v>0</v>
      </c>
      <c r="H26" s="217"/>
      <c r="I26" s="215"/>
      <c r="J26" s="216">
        <f>$F$5</f>
        <v>0</v>
      </c>
      <c r="K26" s="217"/>
      <c r="L26" s="215"/>
      <c r="M26" s="215">
        <f>$F$6</f>
        <v>0</v>
      </c>
    </row>
    <row r="27" spans="1:17" ht="15" thickTop="1">
      <c r="A27" s="218"/>
      <c r="B27" s="219"/>
      <c r="C27" s="219"/>
      <c r="D27" s="219">
        <f>MIN(D22:D26)</f>
        <v>0</v>
      </c>
      <c r="E27" s="219"/>
      <c r="F27" s="219"/>
      <c r="G27" s="219">
        <f>MIN(G22:G26)</f>
        <v>0</v>
      </c>
      <c r="H27" s="219"/>
      <c r="I27" s="219"/>
      <c r="J27" s="219">
        <f>MIN(J22:J26)</f>
        <v>0</v>
      </c>
      <c r="K27" s="219"/>
      <c r="L27" s="219"/>
      <c r="M27" s="243">
        <f>MIN(M22:M26)</f>
        <v>0</v>
      </c>
    </row>
    <row r="28" spans="1:17" ht="15" thickBot="1">
      <c r="A28" s="220"/>
      <c r="B28" s="219"/>
      <c r="C28" s="221"/>
      <c r="D28" s="221"/>
      <c r="E28" s="221"/>
      <c r="F28" s="221"/>
      <c r="G28" s="221"/>
      <c r="H28" s="221"/>
      <c r="I28" s="221"/>
      <c r="J28" s="221"/>
      <c r="K28" s="221"/>
      <c r="L28" s="221"/>
      <c r="M28" s="245"/>
      <c r="N28" s="140"/>
      <c r="O28" s="140"/>
      <c r="P28" s="140"/>
      <c r="Q28" s="140"/>
    </row>
    <row r="29" spans="1:17" ht="21" customHeight="1" thickBot="1">
      <c r="A29" s="231" t="s">
        <v>49</v>
      </c>
      <c r="B29" s="198">
        <f>SUM(A37:M37)</f>
        <v>0</v>
      </c>
      <c r="C29" s="219"/>
      <c r="D29" s="219"/>
      <c r="E29" s="219"/>
      <c r="F29" s="219"/>
      <c r="G29" s="219"/>
      <c r="H29" s="219"/>
      <c r="I29" s="219"/>
      <c r="J29" s="246"/>
      <c r="K29" s="225"/>
      <c r="L29" s="225"/>
      <c r="M29" s="226"/>
    </row>
    <row r="30" spans="1:17" ht="14.4">
      <c r="A30" s="227"/>
      <c r="B30" s="295" t="str">
        <f>$A$3</f>
        <v>乗車区間①</v>
      </c>
      <c r="C30" s="296"/>
      <c r="D30" s="296"/>
      <c r="E30" s="297" t="str">
        <f>$A$4</f>
        <v>乗車区間②</v>
      </c>
      <c r="F30" s="296"/>
      <c r="G30" s="298"/>
      <c r="H30" s="299" t="str">
        <f>$A$5</f>
        <v>乗車区間③</v>
      </c>
      <c r="I30" s="299"/>
      <c r="J30" s="299"/>
      <c r="K30" s="300" t="str">
        <f>$A$6</f>
        <v>乗車区間④</v>
      </c>
      <c r="L30" s="299"/>
      <c r="M30" s="301"/>
      <c r="N30" s="139"/>
      <c r="O30" s="139"/>
      <c r="P30" s="139"/>
      <c r="Q30" s="139"/>
    </row>
    <row r="31" spans="1:17" s="137" customFormat="1" ht="14.4">
      <c r="A31" s="228"/>
      <c r="B31" s="205" t="s">
        <v>69</v>
      </c>
      <c r="C31" s="205" t="s">
        <v>70</v>
      </c>
      <c r="D31" s="206" t="s">
        <v>71</v>
      </c>
      <c r="E31" s="207" t="s">
        <v>69</v>
      </c>
      <c r="F31" s="205" t="s">
        <v>70</v>
      </c>
      <c r="G31" s="206" t="s">
        <v>71</v>
      </c>
      <c r="H31" s="207" t="s">
        <v>69</v>
      </c>
      <c r="I31" s="205" t="s">
        <v>70</v>
      </c>
      <c r="J31" s="206" t="s">
        <v>71</v>
      </c>
      <c r="K31" s="207" t="s">
        <v>69</v>
      </c>
      <c r="L31" s="205" t="s">
        <v>70</v>
      </c>
      <c r="M31" s="205" t="s">
        <v>71</v>
      </c>
    </row>
    <row r="32" spans="1:17" ht="14.4">
      <c r="A32" s="229" t="s">
        <v>65</v>
      </c>
      <c r="B32" s="209">
        <f>$D$3</f>
        <v>0</v>
      </c>
      <c r="C32" s="209">
        <f>シミュ!G73</f>
        <v>0</v>
      </c>
      <c r="D32" s="210">
        <f>B32*2*C32</f>
        <v>0</v>
      </c>
      <c r="E32" s="211">
        <f>$D$4</f>
        <v>0</v>
      </c>
      <c r="F32" s="209">
        <f>C32</f>
        <v>0</v>
      </c>
      <c r="G32" s="210">
        <f>E32*2*F32</f>
        <v>0</v>
      </c>
      <c r="H32" s="211">
        <f>$D$5</f>
        <v>0</v>
      </c>
      <c r="I32" s="209">
        <f>C32</f>
        <v>0</v>
      </c>
      <c r="J32" s="210">
        <f>H32*2*I32</f>
        <v>0</v>
      </c>
      <c r="K32" s="211">
        <f>$D$6</f>
        <v>0</v>
      </c>
      <c r="L32" s="209">
        <f>C32</f>
        <v>0</v>
      </c>
      <c r="M32" s="209">
        <f>K32*2*L32</f>
        <v>0</v>
      </c>
    </row>
    <row r="33" spans="1:17" ht="14.4">
      <c r="A33" s="229" t="s">
        <v>66</v>
      </c>
      <c r="B33" s="212">
        <f>$E$3</f>
        <v>0</v>
      </c>
      <c r="C33" s="212">
        <f>C32</f>
        <v>0</v>
      </c>
      <c r="D33" s="210">
        <f>B33*2*C33</f>
        <v>0</v>
      </c>
      <c r="E33" s="213">
        <f>$E$4</f>
        <v>0</v>
      </c>
      <c r="F33" s="212">
        <f>F32</f>
        <v>0</v>
      </c>
      <c r="G33" s="210">
        <f>E33*2*F33</f>
        <v>0</v>
      </c>
      <c r="H33" s="213">
        <f>$E$5</f>
        <v>0</v>
      </c>
      <c r="I33" s="212">
        <f>I32</f>
        <v>0</v>
      </c>
      <c r="J33" s="210">
        <f>H33*2*I33</f>
        <v>0</v>
      </c>
      <c r="K33" s="213">
        <f>$E$6</f>
        <v>0</v>
      </c>
      <c r="L33" s="212">
        <f>L32</f>
        <v>0</v>
      </c>
      <c r="M33" s="209">
        <f>K33*2*L33</f>
        <v>0</v>
      </c>
    </row>
    <row r="34" spans="1:17" ht="14.4">
      <c r="A34" s="229" t="s">
        <v>67</v>
      </c>
      <c r="B34" s="209">
        <f>$D$3*10</f>
        <v>0</v>
      </c>
      <c r="C34" s="209">
        <f>IF($G$3="",0,(ROUNDDOWN(C32*2/11,0)))</f>
        <v>0</v>
      </c>
      <c r="D34" s="210">
        <f>B34*C34+((C32*2)-(C34*11))*$D$3</f>
        <v>0</v>
      </c>
      <c r="E34" s="211">
        <f>$D$4*10</f>
        <v>0</v>
      </c>
      <c r="F34" s="209">
        <f>IF($G$4="",0,(ROUNDDOWN(F32*2/11,0)))</f>
        <v>0</v>
      </c>
      <c r="G34" s="210">
        <f>E34*F34+((F32*2)-(F34*11))*$D$4</f>
        <v>0</v>
      </c>
      <c r="H34" s="211">
        <f>$D$5*10</f>
        <v>0</v>
      </c>
      <c r="I34" s="209">
        <f>IF($G$5="",0,(ROUNDDOWN(I32*2/11,0)))</f>
        <v>0</v>
      </c>
      <c r="J34" s="210">
        <f>H34*I34+((I32*2)-(I34*11))*$D$5</f>
        <v>0</v>
      </c>
      <c r="K34" s="211">
        <f>$D$6*10</f>
        <v>0</v>
      </c>
      <c r="L34" s="209">
        <f>IF($G$6="",0,(ROUNDDOWN(L32*2/11,0)))</f>
        <v>0</v>
      </c>
      <c r="M34" s="209">
        <f>K34*L34+((L32*2)-(L34*11))*$D$6</f>
        <v>0</v>
      </c>
    </row>
    <row r="35" spans="1:17" ht="14.4">
      <c r="A35" s="229" t="s">
        <v>68</v>
      </c>
      <c r="B35" s="209">
        <f>$D$3*10</f>
        <v>0</v>
      </c>
      <c r="C35" s="209">
        <f>IF($G$3="",0,(ROUNDDOWN(C32*2/11,0)))</f>
        <v>0</v>
      </c>
      <c r="D35" s="210">
        <f>B35*C35+((C33*2)-(C35*11))*$E$3</f>
        <v>0</v>
      </c>
      <c r="E35" s="211">
        <f>$D$4*10</f>
        <v>0</v>
      </c>
      <c r="F35" s="209">
        <f>IF($G$4="",0,(ROUNDDOWN(F32*2/11,0)))</f>
        <v>0</v>
      </c>
      <c r="G35" s="210">
        <f>E35*F35+((F33*2)-(F35*11))*$E$4</f>
        <v>0</v>
      </c>
      <c r="H35" s="211">
        <f>$D$5*10</f>
        <v>0</v>
      </c>
      <c r="I35" s="209">
        <f>IF($G$5="",0,(ROUNDDOWN(I32*2/11,0)))</f>
        <v>0</v>
      </c>
      <c r="J35" s="210">
        <f>H35*I35+((I33*2)-(I35*11))*$E$5</f>
        <v>0</v>
      </c>
      <c r="K35" s="211">
        <f>$D$6*10</f>
        <v>0</v>
      </c>
      <c r="L35" s="209">
        <f>IF($G$6="",0,(ROUNDDOWN(L32*2/11,0)))</f>
        <v>0</v>
      </c>
      <c r="M35" s="209">
        <f>K35*L35+((L33*2)-(L35*11))*$E$6</f>
        <v>0</v>
      </c>
    </row>
    <row r="36" spans="1:17" ht="15" thickBot="1">
      <c r="A36" s="230" t="s">
        <v>77</v>
      </c>
      <c r="B36" s="215"/>
      <c r="C36" s="215"/>
      <c r="D36" s="216">
        <f>$F$3</f>
        <v>0</v>
      </c>
      <c r="E36" s="217"/>
      <c r="F36" s="215"/>
      <c r="G36" s="216">
        <f>$F$4</f>
        <v>0</v>
      </c>
      <c r="H36" s="217"/>
      <c r="I36" s="215"/>
      <c r="J36" s="216">
        <f>$F$5</f>
        <v>0</v>
      </c>
      <c r="K36" s="217"/>
      <c r="L36" s="215"/>
      <c r="M36" s="215">
        <f>$F$6</f>
        <v>0</v>
      </c>
    </row>
    <row r="37" spans="1:17" ht="15" thickTop="1">
      <c r="A37" s="218"/>
      <c r="B37" s="219"/>
      <c r="C37" s="219"/>
      <c r="D37" s="219">
        <f>MIN(D32:D36)</f>
        <v>0</v>
      </c>
      <c r="E37" s="219"/>
      <c r="F37" s="219"/>
      <c r="G37" s="219">
        <f>MIN(G32:G36)</f>
        <v>0</v>
      </c>
      <c r="H37" s="219"/>
      <c r="I37" s="219"/>
      <c r="J37" s="219">
        <f>MIN(J32:J36)</f>
        <v>0</v>
      </c>
      <c r="K37" s="219"/>
      <c r="L37" s="219"/>
      <c r="M37" s="243">
        <f>MIN(M32:M36)</f>
        <v>0</v>
      </c>
    </row>
    <row r="38" spans="1:17" ht="15" thickBot="1">
      <c r="A38" s="220"/>
      <c r="B38" s="221"/>
      <c r="C38" s="221"/>
      <c r="D38" s="221"/>
      <c r="E38" s="221"/>
      <c r="F38" s="221"/>
      <c r="G38" s="221"/>
      <c r="H38" s="221"/>
      <c r="I38" s="221"/>
      <c r="J38" s="221"/>
      <c r="K38" s="221"/>
      <c r="L38" s="221"/>
      <c r="M38" s="245"/>
      <c r="N38" s="140"/>
      <c r="O38" s="140"/>
      <c r="P38" s="140"/>
      <c r="Q38" s="140"/>
    </row>
    <row r="39" spans="1:17" ht="21" customHeight="1" thickBot="1">
      <c r="A39" s="223" t="s">
        <v>50</v>
      </c>
      <c r="B39" s="198">
        <f>SUM(A47:M47)</f>
        <v>0</v>
      </c>
      <c r="C39" s="219"/>
      <c r="D39" s="219"/>
      <c r="E39" s="219"/>
      <c r="F39" s="219"/>
      <c r="G39" s="219"/>
      <c r="H39" s="219"/>
      <c r="I39" s="219"/>
      <c r="J39" s="246"/>
      <c r="K39" s="225"/>
      <c r="L39" s="225"/>
      <c r="M39" s="226"/>
    </row>
    <row r="40" spans="1:17" ht="14.4">
      <c r="A40" s="227"/>
      <c r="B40" s="295" t="str">
        <f>$A$3</f>
        <v>乗車区間①</v>
      </c>
      <c r="C40" s="296"/>
      <c r="D40" s="296"/>
      <c r="E40" s="297" t="str">
        <f>$A$4</f>
        <v>乗車区間②</v>
      </c>
      <c r="F40" s="296"/>
      <c r="G40" s="298"/>
      <c r="H40" s="299" t="str">
        <f>$A$5</f>
        <v>乗車区間③</v>
      </c>
      <c r="I40" s="299"/>
      <c r="J40" s="299"/>
      <c r="K40" s="300" t="str">
        <f>$A$6</f>
        <v>乗車区間④</v>
      </c>
      <c r="L40" s="299"/>
      <c r="M40" s="301"/>
      <c r="N40" s="139"/>
      <c r="O40" s="139"/>
      <c r="P40" s="139"/>
      <c r="Q40" s="139"/>
    </row>
    <row r="41" spans="1:17" s="137" customFormat="1" ht="14.4">
      <c r="A41" s="228"/>
      <c r="B41" s="205" t="s">
        <v>69</v>
      </c>
      <c r="C41" s="205" t="s">
        <v>70</v>
      </c>
      <c r="D41" s="206" t="s">
        <v>71</v>
      </c>
      <c r="E41" s="207" t="s">
        <v>69</v>
      </c>
      <c r="F41" s="205" t="s">
        <v>70</v>
      </c>
      <c r="G41" s="206" t="s">
        <v>71</v>
      </c>
      <c r="H41" s="207" t="s">
        <v>69</v>
      </c>
      <c r="I41" s="205" t="s">
        <v>70</v>
      </c>
      <c r="J41" s="206" t="s">
        <v>71</v>
      </c>
      <c r="K41" s="207" t="s">
        <v>69</v>
      </c>
      <c r="L41" s="205" t="s">
        <v>70</v>
      </c>
      <c r="M41" s="205" t="s">
        <v>71</v>
      </c>
    </row>
    <row r="42" spans="1:17" ht="14.4">
      <c r="A42" s="229" t="s">
        <v>65</v>
      </c>
      <c r="B42" s="209">
        <f>$D$3</f>
        <v>0</v>
      </c>
      <c r="C42" s="209">
        <f>シミュ!$I$73</f>
        <v>0</v>
      </c>
      <c r="D42" s="210">
        <f>B42*2*C42</f>
        <v>0</v>
      </c>
      <c r="E42" s="211">
        <f>$D$4</f>
        <v>0</v>
      </c>
      <c r="F42" s="209">
        <f>$C$42</f>
        <v>0</v>
      </c>
      <c r="G42" s="210">
        <f>E42*2*F42</f>
        <v>0</v>
      </c>
      <c r="H42" s="211">
        <f>$D$5</f>
        <v>0</v>
      </c>
      <c r="I42" s="209">
        <f>$C$42</f>
        <v>0</v>
      </c>
      <c r="J42" s="210">
        <f>H42*2*I42</f>
        <v>0</v>
      </c>
      <c r="K42" s="211">
        <f>$D$6</f>
        <v>0</v>
      </c>
      <c r="L42" s="209">
        <f>$C$42</f>
        <v>0</v>
      </c>
      <c r="M42" s="209">
        <f>K42*2*L42</f>
        <v>0</v>
      </c>
    </row>
    <row r="43" spans="1:17" ht="14.4">
      <c r="A43" s="229" t="s">
        <v>66</v>
      </c>
      <c r="B43" s="212">
        <f>$E$3</f>
        <v>0</v>
      </c>
      <c r="C43" s="212">
        <f>C42</f>
        <v>0</v>
      </c>
      <c r="D43" s="210">
        <f>B43*2*C43</f>
        <v>0</v>
      </c>
      <c r="E43" s="213">
        <f>$E$4</f>
        <v>0</v>
      </c>
      <c r="F43" s="212">
        <f>F42</f>
        <v>0</v>
      </c>
      <c r="G43" s="210">
        <f>E43*2*F43</f>
        <v>0</v>
      </c>
      <c r="H43" s="213">
        <f>$E$5</f>
        <v>0</v>
      </c>
      <c r="I43" s="212">
        <f>I42</f>
        <v>0</v>
      </c>
      <c r="J43" s="210">
        <f>H43*2*I43</f>
        <v>0</v>
      </c>
      <c r="K43" s="213">
        <f>$E$6</f>
        <v>0</v>
      </c>
      <c r="L43" s="212">
        <f>L42</f>
        <v>0</v>
      </c>
      <c r="M43" s="209">
        <f>K43*2*L43</f>
        <v>0</v>
      </c>
    </row>
    <row r="44" spans="1:17" ht="14.4">
      <c r="A44" s="229" t="s">
        <v>67</v>
      </c>
      <c r="B44" s="209">
        <f>$D$3*10</f>
        <v>0</v>
      </c>
      <c r="C44" s="209">
        <f>IF($G$3="",0,(ROUNDDOWN(C42*2/11,0)))</f>
        <v>0</v>
      </c>
      <c r="D44" s="210">
        <f>B44*C44+((C42*2)-(C44*11))*$D$3</f>
        <v>0</v>
      </c>
      <c r="E44" s="211">
        <f>$D$4*10</f>
        <v>0</v>
      </c>
      <c r="F44" s="209">
        <f>IF($G$4="",0,(ROUNDDOWN(F42*2/11,0)))</f>
        <v>0</v>
      </c>
      <c r="G44" s="210">
        <f>E44*F44+((F42*2)-(F44*11))*$D$4</f>
        <v>0</v>
      </c>
      <c r="H44" s="211">
        <f>$D$5*10</f>
        <v>0</v>
      </c>
      <c r="I44" s="209">
        <f>IF($G$5="",0,(ROUNDDOWN(I42*2/11,0)))</f>
        <v>0</v>
      </c>
      <c r="J44" s="210">
        <f>H44*I44+((I42*2)-(I44*11))*$D$5</f>
        <v>0</v>
      </c>
      <c r="K44" s="211">
        <f>$D$6*10</f>
        <v>0</v>
      </c>
      <c r="L44" s="209">
        <f>IF($G$6="",0,(ROUNDDOWN(L42*2/11,0)))</f>
        <v>0</v>
      </c>
      <c r="M44" s="209">
        <f>K44*L44+((L42*2)-(L44*11))*$D$6</f>
        <v>0</v>
      </c>
    </row>
    <row r="45" spans="1:17" ht="14.4">
      <c r="A45" s="229" t="s">
        <v>68</v>
      </c>
      <c r="B45" s="209">
        <f>$D$3*10</f>
        <v>0</v>
      </c>
      <c r="C45" s="209">
        <f>IF($G$3="",0,(ROUNDDOWN(C42*2/11,0)))</f>
        <v>0</v>
      </c>
      <c r="D45" s="210">
        <f>B45*C45+((C43*2)-(C45*11))*$E$3</f>
        <v>0</v>
      </c>
      <c r="E45" s="211">
        <f>$D$4*10</f>
        <v>0</v>
      </c>
      <c r="F45" s="209">
        <f>IF($G$4="",0,(ROUNDDOWN(F42*2/11,0)))</f>
        <v>0</v>
      </c>
      <c r="G45" s="210">
        <f>E45*F45+((F43*2)-(F45*11))*$E$4</f>
        <v>0</v>
      </c>
      <c r="H45" s="211">
        <f>$D$5*10</f>
        <v>0</v>
      </c>
      <c r="I45" s="209">
        <f>IF($G$5="",0,(ROUNDDOWN(I42*2/11,0)))</f>
        <v>0</v>
      </c>
      <c r="J45" s="210">
        <f>H45*I45+((I43*2)-(I45*11))*$E$5</f>
        <v>0</v>
      </c>
      <c r="K45" s="211">
        <f>$D$6*10</f>
        <v>0</v>
      </c>
      <c r="L45" s="209">
        <f>IF($G$6="",0,(ROUNDDOWN(L42*2/11,0)))</f>
        <v>0</v>
      </c>
      <c r="M45" s="209">
        <f>K45*L45+((L43*2)-(L45*11))*$E$6</f>
        <v>0</v>
      </c>
    </row>
    <row r="46" spans="1:17" ht="15" thickBot="1">
      <c r="A46" s="230" t="s">
        <v>77</v>
      </c>
      <c r="B46" s="215"/>
      <c r="C46" s="215"/>
      <c r="D46" s="216">
        <f>$F$3</f>
        <v>0</v>
      </c>
      <c r="E46" s="217"/>
      <c r="F46" s="215"/>
      <c r="G46" s="216">
        <f>$F$4</f>
        <v>0</v>
      </c>
      <c r="H46" s="217"/>
      <c r="I46" s="215"/>
      <c r="J46" s="216">
        <f>$F$5</f>
        <v>0</v>
      </c>
      <c r="K46" s="217"/>
      <c r="L46" s="215"/>
      <c r="M46" s="215">
        <f>$F$6</f>
        <v>0</v>
      </c>
    </row>
    <row r="47" spans="1:17" ht="15" thickTop="1">
      <c r="A47" s="218"/>
      <c r="B47" s="219"/>
      <c r="C47" s="219"/>
      <c r="D47" s="219">
        <f>MIN(D42:D46)</f>
        <v>0</v>
      </c>
      <c r="E47" s="219"/>
      <c r="F47" s="219"/>
      <c r="G47" s="219">
        <f>MIN(G42:G46)</f>
        <v>0</v>
      </c>
      <c r="H47" s="219"/>
      <c r="I47" s="219"/>
      <c r="J47" s="219">
        <f>MIN(J42:J46)</f>
        <v>0</v>
      </c>
      <c r="K47" s="219"/>
      <c r="L47" s="219"/>
      <c r="M47" s="243">
        <f>MIN(M42:M46)</f>
        <v>0</v>
      </c>
    </row>
    <row r="48" spans="1:17" ht="15" thickBot="1">
      <c r="A48" s="218"/>
      <c r="B48" s="219"/>
      <c r="C48" s="219"/>
      <c r="D48" s="219"/>
      <c r="E48" s="221"/>
      <c r="F48" s="221"/>
      <c r="G48" s="221"/>
      <c r="H48" s="221"/>
      <c r="I48" s="221"/>
      <c r="J48" s="221"/>
      <c r="K48" s="221"/>
      <c r="L48" s="221"/>
      <c r="M48" s="245"/>
      <c r="N48" s="140"/>
      <c r="O48" s="140"/>
      <c r="P48" s="140"/>
      <c r="Q48" s="140"/>
    </row>
    <row r="49" spans="1:17" ht="21" customHeight="1" thickBot="1">
      <c r="A49" s="197" t="s">
        <v>51</v>
      </c>
      <c r="B49" s="198">
        <f>SUM(A57:M57)</f>
        <v>0</v>
      </c>
      <c r="C49" s="224"/>
      <c r="D49" s="224"/>
      <c r="E49" s="224"/>
      <c r="F49" s="224"/>
      <c r="G49" s="224"/>
      <c r="H49" s="224"/>
      <c r="I49" s="224"/>
      <c r="J49" s="225"/>
      <c r="K49" s="225"/>
      <c r="L49" s="225"/>
      <c r="M49" s="226"/>
    </row>
    <row r="50" spans="1:17" ht="14.4">
      <c r="A50" s="227"/>
      <c r="B50" s="295" t="str">
        <f>$A$3</f>
        <v>乗車区間①</v>
      </c>
      <c r="C50" s="296"/>
      <c r="D50" s="296"/>
      <c r="E50" s="297" t="str">
        <f>$A$4</f>
        <v>乗車区間②</v>
      </c>
      <c r="F50" s="296"/>
      <c r="G50" s="298"/>
      <c r="H50" s="299" t="str">
        <f>$A$5</f>
        <v>乗車区間③</v>
      </c>
      <c r="I50" s="299"/>
      <c r="J50" s="299"/>
      <c r="K50" s="300" t="str">
        <f>$A$6</f>
        <v>乗車区間④</v>
      </c>
      <c r="L50" s="299"/>
      <c r="M50" s="301"/>
      <c r="N50" s="139"/>
      <c r="O50" s="139"/>
      <c r="P50" s="139"/>
      <c r="Q50" s="139"/>
    </row>
    <row r="51" spans="1:17" s="137" customFormat="1" ht="14.4">
      <c r="A51" s="228"/>
      <c r="B51" s="205" t="s">
        <v>69</v>
      </c>
      <c r="C51" s="205" t="s">
        <v>70</v>
      </c>
      <c r="D51" s="206" t="s">
        <v>71</v>
      </c>
      <c r="E51" s="207" t="s">
        <v>69</v>
      </c>
      <c r="F51" s="205" t="s">
        <v>70</v>
      </c>
      <c r="G51" s="232" t="s">
        <v>71</v>
      </c>
      <c r="H51" s="233" t="s">
        <v>69</v>
      </c>
      <c r="I51" s="205" t="s">
        <v>70</v>
      </c>
      <c r="J51" s="206" t="s">
        <v>71</v>
      </c>
      <c r="K51" s="207" t="s">
        <v>69</v>
      </c>
      <c r="L51" s="205" t="s">
        <v>70</v>
      </c>
      <c r="M51" s="205" t="s">
        <v>71</v>
      </c>
    </row>
    <row r="52" spans="1:17" ht="14.4">
      <c r="A52" s="229" t="s">
        <v>65</v>
      </c>
      <c r="B52" s="209">
        <f>$D$3</f>
        <v>0</v>
      </c>
      <c r="C52" s="209">
        <f>シミュ!$K$73</f>
        <v>0</v>
      </c>
      <c r="D52" s="210">
        <f>B52*2*C52</f>
        <v>0</v>
      </c>
      <c r="E52" s="211">
        <f>$D$4</f>
        <v>0</v>
      </c>
      <c r="F52" s="209">
        <f>$C$52</f>
        <v>0</v>
      </c>
      <c r="G52" s="234">
        <f>E52*2*F52</f>
        <v>0</v>
      </c>
      <c r="H52" s="235">
        <f>$D$5</f>
        <v>0</v>
      </c>
      <c r="I52" s="209">
        <f>$C$52</f>
        <v>0</v>
      </c>
      <c r="J52" s="210">
        <f>H52*2*I52</f>
        <v>0</v>
      </c>
      <c r="K52" s="211">
        <f>$D$6</f>
        <v>0</v>
      </c>
      <c r="L52" s="209">
        <f>$C$52</f>
        <v>0</v>
      </c>
      <c r="M52" s="209">
        <f>K52*2*L52</f>
        <v>0</v>
      </c>
    </row>
    <row r="53" spans="1:17" ht="14.4">
      <c r="A53" s="229" t="s">
        <v>66</v>
      </c>
      <c r="B53" s="212">
        <f>$E$3</f>
        <v>0</v>
      </c>
      <c r="C53" s="212">
        <f>C52</f>
        <v>0</v>
      </c>
      <c r="D53" s="210">
        <f>B53*2*C53</f>
        <v>0</v>
      </c>
      <c r="E53" s="213">
        <f>$E$4</f>
        <v>0</v>
      </c>
      <c r="F53" s="212">
        <f>F52</f>
        <v>0</v>
      </c>
      <c r="G53" s="234">
        <f>E53*2*F53</f>
        <v>0</v>
      </c>
      <c r="H53" s="236">
        <f>$E$5</f>
        <v>0</v>
      </c>
      <c r="I53" s="212">
        <f>I52</f>
        <v>0</v>
      </c>
      <c r="J53" s="210">
        <f>H53*2*I53</f>
        <v>0</v>
      </c>
      <c r="K53" s="213">
        <f>$E$6</f>
        <v>0</v>
      </c>
      <c r="L53" s="212">
        <f>L52</f>
        <v>0</v>
      </c>
      <c r="M53" s="209">
        <f>K53*2*L53</f>
        <v>0</v>
      </c>
    </row>
    <row r="54" spans="1:17" ht="14.4">
      <c r="A54" s="229" t="s">
        <v>67</v>
      </c>
      <c r="B54" s="209">
        <f>$D$3*10</f>
        <v>0</v>
      </c>
      <c r="C54" s="209">
        <f>IF($G$3="",0,(ROUNDDOWN(C52*2/11,0)))</f>
        <v>0</v>
      </c>
      <c r="D54" s="210">
        <f>B54*C54+((C52*2)-(C54*11))*$D$3</f>
        <v>0</v>
      </c>
      <c r="E54" s="211">
        <f>$D$4*10</f>
        <v>0</v>
      </c>
      <c r="F54" s="209">
        <f>IF($G$4="",0,(ROUNDDOWN(F52*2/11,0)))</f>
        <v>0</v>
      </c>
      <c r="G54" s="234">
        <f>E54*F54+((F52*2)-(F54*11))*$D$4</f>
        <v>0</v>
      </c>
      <c r="H54" s="235">
        <f>$D$5*10</f>
        <v>0</v>
      </c>
      <c r="I54" s="209">
        <f>IF($G$5="",0,(ROUNDDOWN(I52*2/11,0)))</f>
        <v>0</v>
      </c>
      <c r="J54" s="210">
        <f>H54*I54+((I52*2)-(I54*11))*$D$5</f>
        <v>0</v>
      </c>
      <c r="K54" s="211">
        <f>$D$6*10</f>
        <v>0</v>
      </c>
      <c r="L54" s="209">
        <f>IF($G$6="",0,(ROUNDDOWN(L52*2/11,0)))</f>
        <v>0</v>
      </c>
      <c r="M54" s="209">
        <f>K54*L54+((L52*2)-(L54*11))*$D$6</f>
        <v>0</v>
      </c>
    </row>
    <row r="55" spans="1:17" ht="14.4">
      <c r="A55" s="229" t="s">
        <v>68</v>
      </c>
      <c r="B55" s="209">
        <f>$D$3*10</f>
        <v>0</v>
      </c>
      <c r="C55" s="209">
        <f>IF($G$3="",0,(ROUNDDOWN(C52*2/11,0)))</f>
        <v>0</v>
      </c>
      <c r="D55" s="210">
        <f>B55*C55+((C53*2)-(C55*11))*$E$3</f>
        <v>0</v>
      </c>
      <c r="E55" s="211">
        <f>$D$4*10</f>
        <v>0</v>
      </c>
      <c r="F55" s="209">
        <f>IF($G$4="",0,(ROUNDDOWN(F52*2/11,0)))</f>
        <v>0</v>
      </c>
      <c r="G55" s="234">
        <f>E55*F55+((F53*2)-(F55*11))*$E$4</f>
        <v>0</v>
      </c>
      <c r="H55" s="235">
        <f>$D$5*10</f>
        <v>0</v>
      </c>
      <c r="I55" s="209">
        <f>IF($G$5="",0,(ROUNDDOWN(I52*2/11,0)))</f>
        <v>0</v>
      </c>
      <c r="J55" s="210">
        <f>H55*I55+((I53*2)-(I55*11))*$E$5</f>
        <v>0</v>
      </c>
      <c r="K55" s="211">
        <f>$D$6*10</f>
        <v>0</v>
      </c>
      <c r="L55" s="209">
        <f>IF($G$6="",0,(ROUNDDOWN(L52*2/11,0)))</f>
        <v>0</v>
      </c>
      <c r="M55" s="209">
        <f>K55*L55+((L53*2)-(L55*11))*$E$6</f>
        <v>0</v>
      </c>
    </row>
    <row r="56" spans="1:17" ht="15" thickBot="1">
      <c r="A56" s="230" t="s">
        <v>77</v>
      </c>
      <c r="B56" s="215"/>
      <c r="C56" s="215"/>
      <c r="D56" s="216">
        <f>$F$3</f>
        <v>0</v>
      </c>
      <c r="E56" s="217"/>
      <c r="F56" s="215"/>
      <c r="G56" s="237">
        <f>$F$4</f>
        <v>0</v>
      </c>
      <c r="H56" s="238"/>
      <c r="I56" s="215"/>
      <c r="J56" s="216">
        <f>$F$5</f>
        <v>0</v>
      </c>
      <c r="K56" s="217"/>
      <c r="L56" s="215"/>
      <c r="M56" s="215">
        <f>$F$6</f>
        <v>0</v>
      </c>
    </row>
    <row r="57" spans="1:17" ht="15" thickTop="1">
      <c r="A57" s="218"/>
      <c r="B57" s="219"/>
      <c r="C57" s="219"/>
      <c r="D57" s="219">
        <f>MIN(D52:D56)</f>
        <v>0</v>
      </c>
      <c r="E57" s="219"/>
      <c r="F57" s="219"/>
      <c r="G57" s="219">
        <f>MIN(G52:G56)</f>
        <v>0</v>
      </c>
      <c r="H57" s="219"/>
      <c r="I57" s="219"/>
      <c r="J57" s="219">
        <f>MIN(J52:J56)</f>
        <v>0</v>
      </c>
      <c r="K57" s="219"/>
      <c r="L57" s="219"/>
      <c r="M57" s="243">
        <f>MIN(M52:M56)</f>
        <v>0</v>
      </c>
    </row>
    <row r="58" spans="1:17" ht="15" thickBot="1">
      <c r="A58" s="220"/>
      <c r="B58" s="221"/>
      <c r="C58" s="221"/>
      <c r="D58" s="221"/>
      <c r="E58" s="221"/>
      <c r="F58" s="221"/>
      <c r="G58" s="221"/>
      <c r="H58" s="221"/>
      <c r="I58" s="221"/>
      <c r="J58" s="221"/>
      <c r="K58" s="221"/>
      <c r="L58" s="221"/>
      <c r="M58" s="245"/>
      <c r="N58" s="140"/>
      <c r="O58" s="140"/>
      <c r="P58" s="140"/>
      <c r="Q58" s="140"/>
    </row>
    <row r="59" spans="1:17" ht="21" customHeight="1" thickBot="1">
      <c r="A59" s="223" t="s">
        <v>52</v>
      </c>
      <c r="B59" s="198">
        <f>SUM(A67:M67)</f>
        <v>0</v>
      </c>
      <c r="C59" s="219"/>
      <c r="D59" s="219"/>
      <c r="E59" s="219"/>
      <c r="F59" s="219"/>
      <c r="G59" s="219"/>
      <c r="H59" s="219"/>
      <c r="I59" s="219"/>
      <c r="J59" s="246"/>
      <c r="K59" s="246"/>
      <c r="L59" s="246"/>
      <c r="M59" s="202"/>
    </row>
    <row r="60" spans="1:17" ht="14.4">
      <c r="A60" s="227"/>
      <c r="B60" s="295" t="str">
        <f>$A$3</f>
        <v>乗車区間①</v>
      </c>
      <c r="C60" s="296"/>
      <c r="D60" s="296"/>
      <c r="E60" s="297" t="str">
        <f>$A$4</f>
        <v>乗車区間②</v>
      </c>
      <c r="F60" s="296"/>
      <c r="G60" s="298"/>
      <c r="H60" s="299" t="str">
        <f>$A$5</f>
        <v>乗車区間③</v>
      </c>
      <c r="I60" s="299"/>
      <c r="J60" s="299"/>
      <c r="K60" s="300" t="str">
        <f>$A$6</f>
        <v>乗車区間④</v>
      </c>
      <c r="L60" s="299"/>
      <c r="M60" s="301"/>
      <c r="N60" s="139"/>
      <c r="O60" s="139"/>
      <c r="P60" s="139"/>
      <c r="Q60" s="139"/>
    </row>
    <row r="61" spans="1:17" s="137" customFormat="1" ht="14.4">
      <c r="A61" s="228"/>
      <c r="B61" s="205" t="s">
        <v>69</v>
      </c>
      <c r="C61" s="205" t="s">
        <v>70</v>
      </c>
      <c r="D61" s="206" t="s">
        <v>71</v>
      </c>
      <c r="E61" s="207" t="s">
        <v>69</v>
      </c>
      <c r="F61" s="205" t="s">
        <v>70</v>
      </c>
      <c r="G61" s="232" t="s">
        <v>71</v>
      </c>
      <c r="H61" s="233" t="s">
        <v>69</v>
      </c>
      <c r="I61" s="205" t="s">
        <v>70</v>
      </c>
      <c r="J61" s="206" t="s">
        <v>71</v>
      </c>
      <c r="K61" s="207" t="s">
        <v>69</v>
      </c>
      <c r="L61" s="205" t="s">
        <v>70</v>
      </c>
      <c r="M61" s="205" t="s">
        <v>71</v>
      </c>
    </row>
    <row r="62" spans="1:17" ht="14.4">
      <c r="A62" s="229" t="s">
        <v>65</v>
      </c>
      <c r="B62" s="209">
        <f>$D$3</f>
        <v>0</v>
      </c>
      <c r="C62" s="209">
        <f>シミュ!$M$73</f>
        <v>0</v>
      </c>
      <c r="D62" s="210">
        <f>B62*2*C62</f>
        <v>0</v>
      </c>
      <c r="E62" s="211">
        <f>$D$4</f>
        <v>0</v>
      </c>
      <c r="F62" s="209">
        <f>$C$62</f>
        <v>0</v>
      </c>
      <c r="G62" s="234">
        <f>E62*2*F62</f>
        <v>0</v>
      </c>
      <c r="H62" s="235">
        <f>$D$5</f>
        <v>0</v>
      </c>
      <c r="I62" s="209">
        <f>$C$62</f>
        <v>0</v>
      </c>
      <c r="J62" s="210">
        <f>H62*2*I62</f>
        <v>0</v>
      </c>
      <c r="K62" s="211">
        <f>$D$6</f>
        <v>0</v>
      </c>
      <c r="L62" s="209">
        <f>$C$62</f>
        <v>0</v>
      </c>
      <c r="M62" s="209">
        <f>K62*2*L62</f>
        <v>0</v>
      </c>
    </row>
    <row r="63" spans="1:17" ht="14.4">
      <c r="A63" s="229" t="s">
        <v>66</v>
      </c>
      <c r="B63" s="212">
        <f>$E$3</f>
        <v>0</v>
      </c>
      <c r="C63" s="212">
        <f>C62</f>
        <v>0</v>
      </c>
      <c r="D63" s="210">
        <f>B63*2*C63</f>
        <v>0</v>
      </c>
      <c r="E63" s="213">
        <f>$E$4</f>
        <v>0</v>
      </c>
      <c r="F63" s="212">
        <f>F62</f>
        <v>0</v>
      </c>
      <c r="G63" s="234">
        <f>E63*2*F63</f>
        <v>0</v>
      </c>
      <c r="H63" s="236">
        <f>$E$5</f>
        <v>0</v>
      </c>
      <c r="I63" s="212">
        <f>I62</f>
        <v>0</v>
      </c>
      <c r="J63" s="210">
        <f>H63*2*I63</f>
        <v>0</v>
      </c>
      <c r="K63" s="213">
        <f>$E$6</f>
        <v>0</v>
      </c>
      <c r="L63" s="212">
        <f>L62</f>
        <v>0</v>
      </c>
      <c r="M63" s="209">
        <f>K63*2*L63</f>
        <v>0</v>
      </c>
    </row>
    <row r="64" spans="1:17" ht="14.4">
      <c r="A64" s="229" t="s">
        <v>67</v>
      </c>
      <c r="B64" s="209">
        <f>$D$3*10</f>
        <v>0</v>
      </c>
      <c r="C64" s="209">
        <f>IF($G$3="",0,(ROUNDDOWN(C62*2/11,0)))</f>
        <v>0</v>
      </c>
      <c r="D64" s="210">
        <f>B64*C64+((C62*2)-(C64*11))*$D$3</f>
        <v>0</v>
      </c>
      <c r="E64" s="211">
        <f>$D$4*10</f>
        <v>0</v>
      </c>
      <c r="F64" s="209">
        <f>IF($G$4="",0,(ROUNDDOWN(F62*2/11,0)))</f>
        <v>0</v>
      </c>
      <c r="G64" s="234">
        <f>E64*F64+((F62*2)-(F64*11))*$D$4</f>
        <v>0</v>
      </c>
      <c r="H64" s="235">
        <f>$D$5*10</f>
        <v>0</v>
      </c>
      <c r="I64" s="209">
        <f>IF($G$5="",0,(ROUNDDOWN(I62*2/11,0)))</f>
        <v>0</v>
      </c>
      <c r="J64" s="210">
        <f>H64*I64+((I62*2)-(I64*11))*$D$5</f>
        <v>0</v>
      </c>
      <c r="K64" s="211">
        <f>$D$6*10</f>
        <v>0</v>
      </c>
      <c r="L64" s="209">
        <f>IF($G$6="",0,(ROUNDDOWN(L62*2/11,0)))</f>
        <v>0</v>
      </c>
      <c r="M64" s="209">
        <f>K64*L64+((L62*2)-(L64*11))*$D$6</f>
        <v>0</v>
      </c>
    </row>
    <row r="65" spans="1:17" ht="14.4">
      <c r="A65" s="229" t="s">
        <v>68</v>
      </c>
      <c r="B65" s="209">
        <f>$D$3*10</f>
        <v>0</v>
      </c>
      <c r="C65" s="209">
        <f>IF($G$3="",0,(ROUNDDOWN(C62*2/11,0)))</f>
        <v>0</v>
      </c>
      <c r="D65" s="210">
        <f>B65*C65+((C63*2)-(C65*11))*$E$3</f>
        <v>0</v>
      </c>
      <c r="E65" s="211">
        <f>$D$4*10</f>
        <v>0</v>
      </c>
      <c r="F65" s="209">
        <f>IF($G$4="",0,(ROUNDDOWN(F62*2/11,0)))</f>
        <v>0</v>
      </c>
      <c r="G65" s="234">
        <f>E65*F65+((F63*2)-(F65*11))*$E$4</f>
        <v>0</v>
      </c>
      <c r="H65" s="235">
        <f>$D$5*10</f>
        <v>0</v>
      </c>
      <c r="I65" s="209">
        <f>IF($G$5="",0,(ROUNDDOWN(I62*2/11,0)))</f>
        <v>0</v>
      </c>
      <c r="J65" s="210">
        <f>H65*I65+((I63*2)-(I65*11))*$E$5</f>
        <v>0</v>
      </c>
      <c r="K65" s="211">
        <f>$D$6*10</f>
        <v>0</v>
      </c>
      <c r="L65" s="209">
        <f>IF($G$6="",0,(ROUNDDOWN(L62*2/11,0)))</f>
        <v>0</v>
      </c>
      <c r="M65" s="209">
        <f>K65*L65+((L63*2)-(L65*11))*$E$6</f>
        <v>0</v>
      </c>
    </row>
    <row r="66" spans="1:17" ht="15" thickBot="1">
      <c r="A66" s="230" t="s">
        <v>77</v>
      </c>
      <c r="B66" s="215"/>
      <c r="C66" s="215"/>
      <c r="D66" s="216">
        <f>$F$3</f>
        <v>0</v>
      </c>
      <c r="E66" s="217"/>
      <c r="F66" s="215"/>
      <c r="G66" s="237">
        <f>$F$4</f>
        <v>0</v>
      </c>
      <c r="H66" s="238"/>
      <c r="I66" s="215"/>
      <c r="J66" s="216">
        <f>$F$5</f>
        <v>0</v>
      </c>
      <c r="K66" s="217"/>
      <c r="L66" s="215"/>
      <c r="M66" s="215">
        <f>$F$6</f>
        <v>0</v>
      </c>
    </row>
    <row r="67" spans="1:17" ht="15" thickTop="1">
      <c r="A67" s="218"/>
      <c r="B67" s="219"/>
      <c r="C67" s="219"/>
      <c r="D67" s="219">
        <f>MIN(D62:D66)</f>
        <v>0</v>
      </c>
      <c r="E67" s="219"/>
      <c r="F67" s="219"/>
      <c r="G67" s="219">
        <f>MIN(G62:G66)</f>
        <v>0</v>
      </c>
      <c r="H67" s="219"/>
      <c r="I67" s="219"/>
      <c r="J67" s="219">
        <f>MIN(J62:J66)</f>
        <v>0</v>
      </c>
      <c r="K67" s="219"/>
      <c r="L67" s="219"/>
      <c r="M67" s="243">
        <f>MIN(M62:M66)</f>
        <v>0</v>
      </c>
    </row>
    <row r="68" spans="1:17" ht="15" thickBot="1">
      <c r="A68" s="220"/>
      <c r="B68" s="221"/>
      <c r="C68" s="221"/>
      <c r="D68" s="221"/>
      <c r="E68" s="221"/>
      <c r="F68" s="221"/>
      <c r="G68" s="221"/>
      <c r="H68" s="221"/>
      <c r="I68" s="221"/>
      <c r="J68" s="221"/>
      <c r="K68" s="221"/>
      <c r="L68" s="221"/>
      <c r="M68" s="245"/>
      <c r="N68" s="140"/>
      <c r="O68" s="140"/>
      <c r="P68" s="140"/>
      <c r="Q68" s="140"/>
    </row>
    <row r="69" spans="1:17" ht="21" customHeight="1" thickBot="1">
      <c r="A69" s="223" t="s">
        <v>53</v>
      </c>
      <c r="B69" s="198">
        <f>SUM(A77:M77)</f>
        <v>0</v>
      </c>
      <c r="C69" s="219"/>
      <c r="D69" s="219"/>
      <c r="E69" s="219"/>
      <c r="F69" s="219"/>
      <c r="G69" s="219"/>
      <c r="H69" s="219"/>
      <c r="I69" s="219"/>
      <c r="J69" s="246"/>
      <c r="K69" s="246"/>
      <c r="L69" s="246"/>
      <c r="M69" s="202"/>
    </row>
    <row r="70" spans="1:17" ht="14.4">
      <c r="A70" s="227"/>
      <c r="B70" s="295" t="str">
        <f>$A$3</f>
        <v>乗車区間①</v>
      </c>
      <c r="C70" s="296"/>
      <c r="D70" s="296"/>
      <c r="E70" s="297" t="str">
        <f>$A$4</f>
        <v>乗車区間②</v>
      </c>
      <c r="F70" s="296"/>
      <c r="G70" s="298"/>
      <c r="H70" s="299" t="str">
        <f>$A$5</f>
        <v>乗車区間③</v>
      </c>
      <c r="I70" s="299"/>
      <c r="J70" s="299"/>
      <c r="K70" s="300" t="str">
        <f>$A$6</f>
        <v>乗車区間④</v>
      </c>
      <c r="L70" s="299"/>
      <c r="M70" s="301"/>
      <c r="N70" s="139"/>
      <c r="O70" s="139"/>
      <c r="P70" s="139"/>
      <c r="Q70" s="139"/>
    </row>
    <row r="71" spans="1:17" s="137" customFormat="1" ht="14.4">
      <c r="A71" s="228"/>
      <c r="B71" s="205" t="s">
        <v>69</v>
      </c>
      <c r="C71" s="205" t="s">
        <v>70</v>
      </c>
      <c r="D71" s="206" t="s">
        <v>71</v>
      </c>
      <c r="E71" s="207" t="s">
        <v>69</v>
      </c>
      <c r="F71" s="205" t="s">
        <v>70</v>
      </c>
      <c r="G71" s="232" t="s">
        <v>71</v>
      </c>
      <c r="H71" s="233" t="s">
        <v>69</v>
      </c>
      <c r="I71" s="205" t="s">
        <v>70</v>
      </c>
      <c r="J71" s="206" t="s">
        <v>71</v>
      </c>
      <c r="K71" s="207" t="s">
        <v>69</v>
      </c>
      <c r="L71" s="205" t="s">
        <v>70</v>
      </c>
      <c r="M71" s="205" t="s">
        <v>71</v>
      </c>
    </row>
    <row r="72" spans="1:17" ht="14.4">
      <c r="A72" s="229" t="s">
        <v>65</v>
      </c>
      <c r="B72" s="209">
        <f>$D$3</f>
        <v>0</v>
      </c>
      <c r="C72" s="209">
        <f>シミュ!$O$73</f>
        <v>0</v>
      </c>
      <c r="D72" s="210">
        <f>B72*2*C72</f>
        <v>0</v>
      </c>
      <c r="E72" s="211">
        <f>$D$4</f>
        <v>0</v>
      </c>
      <c r="F72" s="209">
        <f>$C$72</f>
        <v>0</v>
      </c>
      <c r="G72" s="234">
        <f>E72*2*F72</f>
        <v>0</v>
      </c>
      <c r="H72" s="235">
        <f>$D$5</f>
        <v>0</v>
      </c>
      <c r="I72" s="209">
        <f>$C$72</f>
        <v>0</v>
      </c>
      <c r="J72" s="210">
        <f>H72*2*I72</f>
        <v>0</v>
      </c>
      <c r="K72" s="211">
        <f>$D$6</f>
        <v>0</v>
      </c>
      <c r="L72" s="209">
        <f>$C$72</f>
        <v>0</v>
      </c>
      <c r="M72" s="209">
        <f>K72*2*L72</f>
        <v>0</v>
      </c>
    </row>
    <row r="73" spans="1:17" ht="14.4">
      <c r="A73" s="229" t="s">
        <v>66</v>
      </c>
      <c r="B73" s="212">
        <f>$E$3</f>
        <v>0</v>
      </c>
      <c r="C73" s="212">
        <f>C72</f>
        <v>0</v>
      </c>
      <c r="D73" s="210">
        <f>B73*2*C73</f>
        <v>0</v>
      </c>
      <c r="E73" s="213">
        <f>$E$4</f>
        <v>0</v>
      </c>
      <c r="F73" s="212">
        <f>F72</f>
        <v>0</v>
      </c>
      <c r="G73" s="234">
        <f>E73*2*F73</f>
        <v>0</v>
      </c>
      <c r="H73" s="236">
        <f>$E$5</f>
        <v>0</v>
      </c>
      <c r="I73" s="212">
        <f>I72</f>
        <v>0</v>
      </c>
      <c r="J73" s="210">
        <f>H73*2*I73</f>
        <v>0</v>
      </c>
      <c r="K73" s="213">
        <f>$E$6</f>
        <v>0</v>
      </c>
      <c r="L73" s="212">
        <f>L72</f>
        <v>0</v>
      </c>
      <c r="M73" s="209">
        <f>K73*2*L73</f>
        <v>0</v>
      </c>
    </row>
    <row r="74" spans="1:17" ht="14.4">
      <c r="A74" s="229" t="s">
        <v>67</v>
      </c>
      <c r="B74" s="209">
        <f>$D$3*10</f>
        <v>0</v>
      </c>
      <c r="C74" s="209">
        <f>IF($G$3="",0,(ROUNDDOWN(C72*2/11,0)))</f>
        <v>0</v>
      </c>
      <c r="D74" s="210">
        <f>B74*C74+((C72*2)-(C74*11))*$D$3</f>
        <v>0</v>
      </c>
      <c r="E74" s="211">
        <f>$D$4*10</f>
        <v>0</v>
      </c>
      <c r="F74" s="209">
        <f>IF($G$4="",0,(ROUNDDOWN(F72*2/11,0)))</f>
        <v>0</v>
      </c>
      <c r="G74" s="234">
        <f>E74*F74+((F72*2)-(F74*11))*$D$4</f>
        <v>0</v>
      </c>
      <c r="H74" s="235">
        <f>$D$5*10</f>
        <v>0</v>
      </c>
      <c r="I74" s="209">
        <f>IF($G$5="",0,(ROUNDDOWN(I72*2/11,0)))</f>
        <v>0</v>
      </c>
      <c r="J74" s="210">
        <f>H74*I74+((I72*2)-(I74*11))*$D$5</f>
        <v>0</v>
      </c>
      <c r="K74" s="211">
        <f>$D$6*10</f>
        <v>0</v>
      </c>
      <c r="L74" s="209">
        <f>IF($G$6="",0,(ROUNDDOWN(L72*2/11,0)))</f>
        <v>0</v>
      </c>
      <c r="M74" s="209">
        <f>K74*L74+((L72*2)-(L74*11))*$D$6</f>
        <v>0</v>
      </c>
    </row>
    <row r="75" spans="1:17" ht="14.4">
      <c r="A75" s="229" t="s">
        <v>68</v>
      </c>
      <c r="B75" s="209">
        <f>$D$3*10</f>
        <v>0</v>
      </c>
      <c r="C75" s="209">
        <f>IF($G$3="",0,(ROUNDDOWN(C72*2/11,0)))</f>
        <v>0</v>
      </c>
      <c r="D75" s="210">
        <f>B75*C75+((C73*2)-(C75*11))*$E$3</f>
        <v>0</v>
      </c>
      <c r="E75" s="211">
        <f>$D$4*10</f>
        <v>0</v>
      </c>
      <c r="F75" s="209">
        <f>IF($G$4="",0,(ROUNDDOWN(F72*2/11,0)))</f>
        <v>0</v>
      </c>
      <c r="G75" s="234">
        <f>E75*F75+((F73*2)-(F75*11))*$E$4</f>
        <v>0</v>
      </c>
      <c r="H75" s="235">
        <f>$D$5*10</f>
        <v>0</v>
      </c>
      <c r="I75" s="209">
        <f>IF($G$5="",0,(ROUNDDOWN(I72*2/11,0)))</f>
        <v>0</v>
      </c>
      <c r="J75" s="210">
        <f>H75*I75+((I73*2)-(I75*11))*$E$5</f>
        <v>0</v>
      </c>
      <c r="K75" s="211">
        <f>$D$6*10</f>
        <v>0</v>
      </c>
      <c r="L75" s="209">
        <f>IF($G$6="",0,(ROUNDDOWN(L72*2/11,0)))</f>
        <v>0</v>
      </c>
      <c r="M75" s="209">
        <f>K75*L75+((L73*2)-(L75*11))*$E$6</f>
        <v>0</v>
      </c>
    </row>
    <row r="76" spans="1:17" ht="15" thickBot="1">
      <c r="A76" s="230" t="s">
        <v>77</v>
      </c>
      <c r="B76" s="215"/>
      <c r="C76" s="215"/>
      <c r="D76" s="216">
        <f>$F$3</f>
        <v>0</v>
      </c>
      <c r="E76" s="217"/>
      <c r="F76" s="215"/>
      <c r="G76" s="237">
        <f>$F$4</f>
        <v>0</v>
      </c>
      <c r="H76" s="238"/>
      <c r="I76" s="215"/>
      <c r="J76" s="216">
        <f>$F$5</f>
        <v>0</v>
      </c>
      <c r="K76" s="217"/>
      <c r="L76" s="215"/>
      <c r="M76" s="215">
        <f>$F$6</f>
        <v>0</v>
      </c>
    </row>
    <row r="77" spans="1:17" ht="15" thickTop="1">
      <c r="A77" s="218"/>
      <c r="B77" s="219"/>
      <c r="C77" s="219"/>
      <c r="D77" s="219">
        <f>MIN(D72:D76)</f>
        <v>0</v>
      </c>
      <c r="E77" s="219"/>
      <c r="F77" s="219"/>
      <c r="G77" s="219">
        <f>MIN(G72:G76)</f>
        <v>0</v>
      </c>
      <c r="H77" s="219"/>
      <c r="I77" s="219"/>
      <c r="J77" s="219">
        <f>MIN(J72:J76)</f>
        <v>0</v>
      </c>
      <c r="K77" s="219"/>
      <c r="L77" s="219"/>
      <c r="M77" s="243">
        <f>MIN(M72:M76)</f>
        <v>0</v>
      </c>
    </row>
    <row r="78" spans="1:17" ht="15" thickBot="1">
      <c r="A78" s="220"/>
      <c r="B78" s="219"/>
      <c r="C78" s="221"/>
      <c r="D78" s="221"/>
      <c r="E78" s="221"/>
      <c r="F78" s="221"/>
      <c r="G78" s="221"/>
      <c r="H78" s="221"/>
      <c r="I78" s="221"/>
      <c r="J78" s="221"/>
      <c r="K78" s="221"/>
      <c r="L78" s="221"/>
      <c r="M78" s="245"/>
      <c r="N78" s="140"/>
      <c r="O78" s="140"/>
      <c r="P78" s="140"/>
      <c r="Q78" s="140"/>
    </row>
    <row r="79" spans="1:17" ht="21" customHeight="1" thickBot="1">
      <c r="A79" s="223" t="s">
        <v>54</v>
      </c>
      <c r="B79" s="198">
        <f>SUM(A87:M87)</f>
        <v>0</v>
      </c>
      <c r="C79" s="224"/>
      <c r="D79" s="224"/>
      <c r="E79" s="224"/>
      <c r="F79" s="224"/>
      <c r="G79" s="224"/>
      <c r="H79" s="224"/>
      <c r="I79" s="224"/>
      <c r="J79" s="225"/>
      <c r="K79" s="225"/>
      <c r="L79" s="225"/>
      <c r="M79" s="202"/>
    </row>
    <row r="80" spans="1:17" ht="14.4">
      <c r="A80" s="227"/>
      <c r="B80" s="295" t="str">
        <f>$A$3</f>
        <v>乗車区間①</v>
      </c>
      <c r="C80" s="296"/>
      <c r="D80" s="296"/>
      <c r="E80" s="297" t="str">
        <f>$A$4</f>
        <v>乗車区間②</v>
      </c>
      <c r="F80" s="296"/>
      <c r="G80" s="298"/>
      <c r="H80" s="299" t="str">
        <f>$A$5</f>
        <v>乗車区間③</v>
      </c>
      <c r="I80" s="299"/>
      <c r="J80" s="299"/>
      <c r="K80" s="300" t="str">
        <f>$A$6</f>
        <v>乗車区間④</v>
      </c>
      <c r="L80" s="299"/>
      <c r="M80" s="301"/>
      <c r="N80" s="139"/>
      <c r="O80" s="139"/>
      <c r="P80" s="139"/>
      <c r="Q80" s="139"/>
    </row>
    <row r="81" spans="1:17" s="137" customFormat="1" ht="14.4">
      <c r="A81" s="228"/>
      <c r="B81" s="205" t="s">
        <v>69</v>
      </c>
      <c r="C81" s="205" t="s">
        <v>70</v>
      </c>
      <c r="D81" s="206" t="s">
        <v>71</v>
      </c>
      <c r="E81" s="207" t="s">
        <v>69</v>
      </c>
      <c r="F81" s="205" t="s">
        <v>70</v>
      </c>
      <c r="G81" s="232" t="s">
        <v>71</v>
      </c>
      <c r="H81" s="233" t="s">
        <v>69</v>
      </c>
      <c r="I81" s="205" t="s">
        <v>70</v>
      </c>
      <c r="J81" s="206" t="s">
        <v>71</v>
      </c>
      <c r="K81" s="207" t="s">
        <v>69</v>
      </c>
      <c r="L81" s="205" t="s">
        <v>70</v>
      </c>
      <c r="M81" s="205" t="s">
        <v>71</v>
      </c>
    </row>
    <row r="82" spans="1:17" ht="14.4">
      <c r="A82" s="229" t="s">
        <v>65</v>
      </c>
      <c r="B82" s="209">
        <f>$D$3</f>
        <v>0</v>
      </c>
      <c r="C82" s="209">
        <f>シミュ!$Q$73</f>
        <v>0</v>
      </c>
      <c r="D82" s="210">
        <f>B82*2*C82</f>
        <v>0</v>
      </c>
      <c r="E82" s="211">
        <f>$D$4</f>
        <v>0</v>
      </c>
      <c r="F82" s="209">
        <f>$C$82</f>
        <v>0</v>
      </c>
      <c r="G82" s="234">
        <f>E82*2*F82</f>
        <v>0</v>
      </c>
      <c r="H82" s="235">
        <f>$D$5</f>
        <v>0</v>
      </c>
      <c r="I82" s="209">
        <f>$C$82</f>
        <v>0</v>
      </c>
      <c r="J82" s="210">
        <f>H82*2*I82</f>
        <v>0</v>
      </c>
      <c r="K82" s="211">
        <f>$D$6</f>
        <v>0</v>
      </c>
      <c r="L82" s="209">
        <f>$C$82</f>
        <v>0</v>
      </c>
      <c r="M82" s="209">
        <f>K82*2*L82</f>
        <v>0</v>
      </c>
    </row>
    <row r="83" spans="1:17" ht="14.4">
      <c r="A83" s="229" t="s">
        <v>66</v>
      </c>
      <c r="B83" s="212">
        <f>$E$3</f>
        <v>0</v>
      </c>
      <c r="C83" s="212">
        <f>C82</f>
        <v>0</v>
      </c>
      <c r="D83" s="210">
        <f>B83*2*C83</f>
        <v>0</v>
      </c>
      <c r="E83" s="213">
        <f>$E$4</f>
        <v>0</v>
      </c>
      <c r="F83" s="212">
        <f>F82</f>
        <v>0</v>
      </c>
      <c r="G83" s="234">
        <f>E83*2*F83</f>
        <v>0</v>
      </c>
      <c r="H83" s="236">
        <f>$E$5</f>
        <v>0</v>
      </c>
      <c r="I83" s="212">
        <f>I82</f>
        <v>0</v>
      </c>
      <c r="J83" s="210">
        <f>H83*2*I83</f>
        <v>0</v>
      </c>
      <c r="K83" s="213">
        <f>$E$6</f>
        <v>0</v>
      </c>
      <c r="L83" s="212">
        <f>L82</f>
        <v>0</v>
      </c>
      <c r="M83" s="209">
        <f>K83*2*L83</f>
        <v>0</v>
      </c>
    </row>
    <row r="84" spans="1:17" ht="14.4">
      <c r="A84" s="229" t="s">
        <v>67</v>
      </c>
      <c r="B84" s="209">
        <f>$D$3*10</f>
        <v>0</v>
      </c>
      <c r="C84" s="209">
        <f>IF($G$3="",0,(ROUNDDOWN(C82*2/11,0)))</f>
        <v>0</v>
      </c>
      <c r="D84" s="210">
        <f>B84*C84+((C82*2)-(C84*11))*$D$3</f>
        <v>0</v>
      </c>
      <c r="E84" s="211">
        <f>$D$4*10</f>
        <v>0</v>
      </c>
      <c r="F84" s="209">
        <f>IF($G$4="",0,(ROUNDDOWN(F82*2/11,0)))</f>
        <v>0</v>
      </c>
      <c r="G84" s="234">
        <f>E84*F84+((F82*2)-(F84*11))*$D$4</f>
        <v>0</v>
      </c>
      <c r="H84" s="235">
        <f>$D$5*10</f>
        <v>0</v>
      </c>
      <c r="I84" s="209">
        <f>IF($G$5="",0,(ROUNDDOWN(I82*2/11,0)))</f>
        <v>0</v>
      </c>
      <c r="J84" s="210">
        <f>H84*I84+((I82*2)-(I84*11))*$D$5</f>
        <v>0</v>
      </c>
      <c r="K84" s="211">
        <f>$D$6*10</f>
        <v>0</v>
      </c>
      <c r="L84" s="209">
        <f>IF($G$6="",0,(ROUNDDOWN(L82*2/11,0)))</f>
        <v>0</v>
      </c>
      <c r="M84" s="209">
        <f>K84*L84+((L82*2)-(L84*11))*$D$6</f>
        <v>0</v>
      </c>
    </row>
    <row r="85" spans="1:17" ht="14.4">
      <c r="A85" s="229" t="s">
        <v>68</v>
      </c>
      <c r="B85" s="209">
        <f>$D$3*10</f>
        <v>0</v>
      </c>
      <c r="C85" s="209">
        <f>IF($G$3="",0,(ROUNDDOWN(C82*2/11,0)))</f>
        <v>0</v>
      </c>
      <c r="D85" s="210">
        <f>B85*C85+((C83*2)-(C85*11))*$E$3</f>
        <v>0</v>
      </c>
      <c r="E85" s="211">
        <f>$D$4*10</f>
        <v>0</v>
      </c>
      <c r="F85" s="209">
        <f>IF($G$4="",0,(ROUNDDOWN(F82*2/11,0)))</f>
        <v>0</v>
      </c>
      <c r="G85" s="234">
        <f>E85*F85+((F83*2)-(F85*11))*$E$4</f>
        <v>0</v>
      </c>
      <c r="H85" s="235">
        <f>$D$5*10</f>
        <v>0</v>
      </c>
      <c r="I85" s="209">
        <f>IF($G$5="",0,(ROUNDDOWN(I82*2/11,0)))</f>
        <v>0</v>
      </c>
      <c r="J85" s="210">
        <f>H85*I85+((I83*2)-(I85*11))*$E$5</f>
        <v>0</v>
      </c>
      <c r="K85" s="211">
        <f>$D$6*10</f>
        <v>0</v>
      </c>
      <c r="L85" s="209">
        <f>IF($G$6="",0,(ROUNDDOWN(L82*2/11,0)))</f>
        <v>0</v>
      </c>
      <c r="M85" s="209">
        <f>K85*L85+((L83*2)-(L85*11))*$E$6</f>
        <v>0</v>
      </c>
    </row>
    <row r="86" spans="1:17" ht="15" thickBot="1">
      <c r="A86" s="230" t="s">
        <v>77</v>
      </c>
      <c r="B86" s="215"/>
      <c r="C86" s="215"/>
      <c r="D86" s="216">
        <f>$F$3</f>
        <v>0</v>
      </c>
      <c r="E86" s="217"/>
      <c r="F86" s="215"/>
      <c r="G86" s="237">
        <f>$F$4</f>
        <v>0</v>
      </c>
      <c r="H86" s="238"/>
      <c r="I86" s="215"/>
      <c r="J86" s="216">
        <f>$F$5</f>
        <v>0</v>
      </c>
      <c r="K86" s="217"/>
      <c r="L86" s="215"/>
      <c r="M86" s="215">
        <f>$F$6</f>
        <v>0</v>
      </c>
    </row>
    <row r="87" spans="1:17" ht="15" thickTop="1">
      <c r="A87" s="218"/>
      <c r="B87" s="219"/>
      <c r="C87" s="219"/>
      <c r="D87" s="219">
        <f>MIN(D82:D86)</f>
        <v>0</v>
      </c>
      <c r="E87" s="219"/>
      <c r="F87" s="219"/>
      <c r="G87" s="219">
        <f>MIN(G82:G86)</f>
        <v>0</v>
      </c>
      <c r="H87" s="219"/>
      <c r="I87" s="219"/>
      <c r="J87" s="219">
        <f>MIN(J82:J86)</f>
        <v>0</v>
      </c>
      <c r="K87" s="219"/>
      <c r="L87" s="219"/>
      <c r="M87" s="243">
        <f>MIN(M82:M86)</f>
        <v>0</v>
      </c>
    </row>
    <row r="88" spans="1:17" ht="15" thickBot="1">
      <c r="A88" s="220"/>
      <c r="B88" s="219"/>
      <c r="C88" s="221"/>
      <c r="D88" s="221"/>
      <c r="E88" s="221"/>
      <c r="F88" s="221"/>
      <c r="G88" s="221"/>
      <c r="H88" s="221"/>
      <c r="I88" s="221"/>
      <c r="J88" s="221"/>
      <c r="K88" s="221"/>
      <c r="L88" s="221"/>
      <c r="M88" s="245"/>
      <c r="N88" s="140"/>
      <c r="O88" s="140"/>
      <c r="P88" s="140"/>
      <c r="Q88" s="140"/>
    </row>
    <row r="89" spans="1:17" ht="21" customHeight="1" thickBot="1">
      <c r="A89" s="197" t="s">
        <v>55</v>
      </c>
      <c r="B89" s="198">
        <f>SUM(A97:M97)</f>
        <v>0</v>
      </c>
      <c r="C89" s="224"/>
      <c r="D89" s="224"/>
      <c r="E89" s="224"/>
      <c r="F89" s="224"/>
      <c r="G89" s="224"/>
      <c r="H89" s="224"/>
      <c r="I89" s="224"/>
      <c r="J89" s="225"/>
      <c r="K89" s="225"/>
      <c r="L89" s="225"/>
      <c r="M89" s="202"/>
    </row>
    <row r="90" spans="1:17" ht="14.4">
      <c r="A90" s="203"/>
      <c r="B90" s="295" t="str">
        <f>$A$3</f>
        <v>乗車区間①</v>
      </c>
      <c r="C90" s="296"/>
      <c r="D90" s="296"/>
      <c r="E90" s="297" t="str">
        <f>$A$4</f>
        <v>乗車区間②</v>
      </c>
      <c r="F90" s="296"/>
      <c r="G90" s="298"/>
      <c r="H90" s="299" t="str">
        <f>$A$5</f>
        <v>乗車区間③</v>
      </c>
      <c r="I90" s="299"/>
      <c r="J90" s="299"/>
      <c r="K90" s="300" t="str">
        <f>$A$6</f>
        <v>乗車区間④</v>
      </c>
      <c r="L90" s="299"/>
      <c r="M90" s="301"/>
      <c r="N90" s="139"/>
      <c r="O90" s="139"/>
      <c r="P90" s="139"/>
      <c r="Q90" s="139"/>
    </row>
    <row r="91" spans="1:17" s="137" customFormat="1" ht="14.4">
      <c r="A91" s="204"/>
      <c r="B91" s="205" t="s">
        <v>69</v>
      </c>
      <c r="C91" s="205" t="s">
        <v>70</v>
      </c>
      <c r="D91" s="206" t="s">
        <v>71</v>
      </c>
      <c r="E91" s="207" t="s">
        <v>69</v>
      </c>
      <c r="F91" s="205" t="s">
        <v>70</v>
      </c>
      <c r="G91" s="232" t="s">
        <v>71</v>
      </c>
      <c r="H91" s="233" t="s">
        <v>69</v>
      </c>
      <c r="I91" s="205" t="s">
        <v>70</v>
      </c>
      <c r="J91" s="206" t="s">
        <v>71</v>
      </c>
      <c r="K91" s="207" t="s">
        <v>69</v>
      </c>
      <c r="L91" s="205" t="s">
        <v>70</v>
      </c>
      <c r="M91" s="205" t="s">
        <v>71</v>
      </c>
    </row>
    <row r="92" spans="1:17" ht="14.4">
      <c r="A92" s="229" t="s">
        <v>65</v>
      </c>
      <c r="B92" s="209">
        <f>$D$3</f>
        <v>0</v>
      </c>
      <c r="C92" s="209">
        <f>シミュ!$S$73</f>
        <v>0</v>
      </c>
      <c r="D92" s="210">
        <f>B92*2*C92</f>
        <v>0</v>
      </c>
      <c r="E92" s="211">
        <f>$D$4</f>
        <v>0</v>
      </c>
      <c r="F92" s="209">
        <f>$C$92</f>
        <v>0</v>
      </c>
      <c r="G92" s="234">
        <f>E92*2*F92</f>
        <v>0</v>
      </c>
      <c r="H92" s="235">
        <f>$D$5</f>
        <v>0</v>
      </c>
      <c r="I92" s="209">
        <f>$C$92</f>
        <v>0</v>
      </c>
      <c r="J92" s="210">
        <f>H92*2*I92</f>
        <v>0</v>
      </c>
      <c r="K92" s="211">
        <f>$D$6</f>
        <v>0</v>
      </c>
      <c r="L92" s="209">
        <f>$C$92</f>
        <v>0</v>
      </c>
      <c r="M92" s="209">
        <f>K92*2*L92</f>
        <v>0</v>
      </c>
    </row>
    <row r="93" spans="1:17" ht="14.4">
      <c r="A93" s="229" t="s">
        <v>66</v>
      </c>
      <c r="B93" s="212">
        <f>$E$3</f>
        <v>0</v>
      </c>
      <c r="C93" s="212">
        <f>C92</f>
        <v>0</v>
      </c>
      <c r="D93" s="210">
        <f>B93*2*C93</f>
        <v>0</v>
      </c>
      <c r="E93" s="213">
        <f>$E$4</f>
        <v>0</v>
      </c>
      <c r="F93" s="212">
        <f>F92</f>
        <v>0</v>
      </c>
      <c r="G93" s="234">
        <f>E93*2*F93</f>
        <v>0</v>
      </c>
      <c r="H93" s="236">
        <f>$E$5</f>
        <v>0</v>
      </c>
      <c r="I93" s="212">
        <f>I92</f>
        <v>0</v>
      </c>
      <c r="J93" s="210">
        <f>H93*2*I93</f>
        <v>0</v>
      </c>
      <c r="K93" s="213">
        <f>$E$6</f>
        <v>0</v>
      </c>
      <c r="L93" s="212">
        <f>L92</f>
        <v>0</v>
      </c>
      <c r="M93" s="209">
        <f>K93*2*L93</f>
        <v>0</v>
      </c>
    </row>
    <row r="94" spans="1:17" ht="14.4">
      <c r="A94" s="229" t="s">
        <v>67</v>
      </c>
      <c r="B94" s="209">
        <f>$D$3*10</f>
        <v>0</v>
      </c>
      <c r="C94" s="209">
        <f>IF($G$3="",0,(ROUNDDOWN(C92*2/11,0)))</f>
        <v>0</v>
      </c>
      <c r="D94" s="210">
        <f>B94*C94+((C92*2)-(C94*11))*$D$3</f>
        <v>0</v>
      </c>
      <c r="E94" s="211">
        <f>$D$4*10</f>
        <v>0</v>
      </c>
      <c r="F94" s="209">
        <f>IF($G$4="",0,(ROUNDDOWN(F92*2/11,0)))</f>
        <v>0</v>
      </c>
      <c r="G94" s="234">
        <f>E94*F94+((F92*2)-(F94*11))*$D$4</f>
        <v>0</v>
      </c>
      <c r="H94" s="235">
        <f>$D$5*10</f>
        <v>0</v>
      </c>
      <c r="I94" s="209">
        <f>IF($G$5="",0,(ROUNDDOWN(I92*2/11,0)))</f>
        <v>0</v>
      </c>
      <c r="J94" s="210">
        <f>H94*I94+((I92*2)-(I94*11))*$D$5</f>
        <v>0</v>
      </c>
      <c r="K94" s="211">
        <f>$D$6*10</f>
        <v>0</v>
      </c>
      <c r="L94" s="209">
        <f>IF($G$6="",0,(ROUNDDOWN(L92*2/11,0)))</f>
        <v>0</v>
      </c>
      <c r="M94" s="209">
        <f>K94*L94+((L92*2)-(L94*11))*$D$6</f>
        <v>0</v>
      </c>
    </row>
    <row r="95" spans="1:17" ht="14.4">
      <c r="A95" s="229" t="s">
        <v>68</v>
      </c>
      <c r="B95" s="209">
        <f>$D$3*10</f>
        <v>0</v>
      </c>
      <c r="C95" s="209">
        <f>IF($G$3="",0,(ROUNDDOWN(C92*2/11,0)))</f>
        <v>0</v>
      </c>
      <c r="D95" s="210">
        <f>B95*C95+((C93*2)-(C95*11))*$E$3</f>
        <v>0</v>
      </c>
      <c r="E95" s="211">
        <f>$D$4*10</f>
        <v>0</v>
      </c>
      <c r="F95" s="209">
        <f>IF($G$4="",0,(ROUNDDOWN(F92*2/11,0)))</f>
        <v>0</v>
      </c>
      <c r="G95" s="234">
        <f>E95*F95+((F93*2)-(F95*11))*$E$4</f>
        <v>0</v>
      </c>
      <c r="H95" s="235">
        <f>$D$5*10</f>
        <v>0</v>
      </c>
      <c r="I95" s="209">
        <f>IF($G$5="",0,(ROUNDDOWN(I92*2/11,0)))</f>
        <v>0</v>
      </c>
      <c r="J95" s="210">
        <f>H95*I95+((I93*2)-(I95*11))*$E$5</f>
        <v>0</v>
      </c>
      <c r="K95" s="211">
        <f>$D$6*10</f>
        <v>0</v>
      </c>
      <c r="L95" s="209">
        <f>IF($G$6="",0,(ROUNDDOWN(L92*2/11,0)))</f>
        <v>0</v>
      </c>
      <c r="M95" s="209">
        <f>K95*L95+((L93*2)-(L95*11))*$E$6</f>
        <v>0</v>
      </c>
    </row>
    <row r="96" spans="1:17" ht="15" thickBot="1">
      <c r="A96" s="230" t="s">
        <v>77</v>
      </c>
      <c r="B96" s="215"/>
      <c r="C96" s="215"/>
      <c r="D96" s="216">
        <f>$F$3</f>
        <v>0</v>
      </c>
      <c r="E96" s="217"/>
      <c r="F96" s="215"/>
      <c r="G96" s="237">
        <f>$F$4</f>
        <v>0</v>
      </c>
      <c r="H96" s="238"/>
      <c r="I96" s="215"/>
      <c r="J96" s="216">
        <f>$F$5</f>
        <v>0</v>
      </c>
      <c r="K96" s="217"/>
      <c r="L96" s="215"/>
      <c r="M96" s="215">
        <f>$F$6</f>
        <v>0</v>
      </c>
    </row>
    <row r="97" spans="1:17" ht="15" thickTop="1">
      <c r="A97" s="218"/>
      <c r="B97" s="219"/>
      <c r="C97" s="219"/>
      <c r="D97" s="219">
        <f>MIN(D92:D96)</f>
        <v>0</v>
      </c>
      <c r="E97" s="219"/>
      <c r="F97" s="219"/>
      <c r="G97" s="219">
        <f>MIN(G92:G96)</f>
        <v>0</v>
      </c>
      <c r="H97" s="219"/>
      <c r="I97" s="219"/>
      <c r="J97" s="219">
        <f>MIN(J92:J96)</f>
        <v>0</v>
      </c>
      <c r="K97" s="219"/>
      <c r="L97" s="219"/>
      <c r="M97" s="243">
        <f>MIN(M92:M96)</f>
        <v>0</v>
      </c>
    </row>
    <row r="98" spans="1:17" ht="15" thickBot="1">
      <c r="A98" s="220"/>
      <c r="B98" s="219"/>
      <c r="C98" s="221"/>
      <c r="D98" s="221"/>
      <c r="E98" s="221"/>
      <c r="F98" s="221"/>
      <c r="G98" s="221"/>
      <c r="H98" s="221"/>
      <c r="I98" s="221"/>
      <c r="J98" s="221"/>
      <c r="K98" s="221"/>
      <c r="L98" s="221"/>
      <c r="M98" s="245"/>
      <c r="N98" s="140"/>
      <c r="O98" s="140"/>
      <c r="P98" s="140"/>
      <c r="Q98" s="140"/>
    </row>
    <row r="99" spans="1:17" ht="21" customHeight="1" thickBot="1">
      <c r="A99" s="197" t="s">
        <v>56</v>
      </c>
      <c r="B99" s="198">
        <f>SUM(A107:M107)</f>
        <v>0</v>
      </c>
      <c r="C99" s="224"/>
      <c r="D99" s="224"/>
      <c r="E99" s="224"/>
      <c r="F99" s="224"/>
      <c r="G99" s="224"/>
      <c r="H99" s="224"/>
      <c r="I99" s="224"/>
      <c r="J99" s="225"/>
      <c r="K99" s="225"/>
      <c r="L99" s="225"/>
      <c r="M99" s="202"/>
    </row>
    <row r="100" spans="1:17" ht="14.4">
      <c r="A100" s="227"/>
      <c r="B100" s="295" t="str">
        <f>$A$3</f>
        <v>乗車区間①</v>
      </c>
      <c r="C100" s="296"/>
      <c r="D100" s="296"/>
      <c r="E100" s="297" t="str">
        <f>$A$4</f>
        <v>乗車区間②</v>
      </c>
      <c r="F100" s="296"/>
      <c r="G100" s="298"/>
      <c r="H100" s="299" t="str">
        <f>$A$5</f>
        <v>乗車区間③</v>
      </c>
      <c r="I100" s="299"/>
      <c r="J100" s="299"/>
      <c r="K100" s="300" t="str">
        <f>$A$6</f>
        <v>乗車区間④</v>
      </c>
      <c r="L100" s="299"/>
      <c r="M100" s="301"/>
      <c r="N100" s="139"/>
      <c r="O100" s="139"/>
      <c r="P100" s="139"/>
      <c r="Q100" s="139"/>
    </row>
    <row r="101" spans="1:17" s="137" customFormat="1" ht="14.4">
      <c r="A101" s="228"/>
      <c r="B101" s="205" t="s">
        <v>69</v>
      </c>
      <c r="C101" s="205" t="s">
        <v>70</v>
      </c>
      <c r="D101" s="232" t="s">
        <v>71</v>
      </c>
      <c r="E101" s="233" t="s">
        <v>69</v>
      </c>
      <c r="F101" s="205" t="s">
        <v>70</v>
      </c>
      <c r="G101" s="206" t="s">
        <v>71</v>
      </c>
      <c r="H101" s="207" t="s">
        <v>69</v>
      </c>
      <c r="I101" s="205" t="s">
        <v>70</v>
      </c>
      <c r="J101" s="232" t="s">
        <v>71</v>
      </c>
      <c r="K101" s="233" t="s">
        <v>69</v>
      </c>
      <c r="L101" s="205" t="s">
        <v>70</v>
      </c>
      <c r="M101" s="205" t="s">
        <v>71</v>
      </c>
    </row>
    <row r="102" spans="1:17" ht="14.4">
      <c r="A102" s="229" t="s">
        <v>65</v>
      </c>
      <c r="B102" s="209">
        <f>$D$3</f>
        <v>0</v>
      </c>
      <c r="C102" s="209">
        <f>シミュ!$U$73</f>
        <v>0</v>
      </c>
      <c r="D102" s="234">
        <f>B102*2*C102</f>
        <v>0</v>
      </c>
      <c r="E102" s="235">
        <f>$D$4</f>
        <v>0</v>
      </c>
      <c r="F102" s="209">
        <f>$C$102</f>
        <v>0</v>
      </c>
      <c r="G102" s="234">
        <f>E102*2*F102</f>
        <v>0</v>
      </c>
      <c r="H102" s="211">
        <f>$D$5</f>
        <v>0</v>
      </c>
      <c r="I102" s="209">
        <f>$C$102</f>
        <v>0</v>
      </c>
      <c r="J102" s="234">
        <f>H102*2*I102</f>
        <v>0</v>
      </c>
      <c r="K102" s="235">
        <f>$D$6</f>
        <v>0</v>
      </c>
      <c r="L102" s="209">
        <f>$C$102</f>
        <v>0</v>
      </c>
      <c r="M102" s="209">
        <f>K102*2*L102</f>
        <v>0</v>
      </c>
    </row>
    <row r="103" spans="1:17" ht="14.4">
      <c r="A103" s="229" t="s">
        <v>66</v>
      </c>
      <c r="B103" s="212">
        <f>$E$3</f>
        <v>0</v>
      </c>
      <c r="C103" s="212">
        <f>C102</f>
        <v>0</v>
      </c>
      <c r="D103" s="234">
        <f>B103*2*C103</f>
        <v>0</v>
      </c>
      <c r="E103" s="236">
        <f>$E$4</f>
        <v>0</v>
      </c>
      <c r="F103" s="212">
        <f>F102</f>
        <v>0</v>
      </c>
      <c r="G103" s="234">
        <f>E103*2*F103</f>
        <v>0</v>
      </c>
      <c r="H103" s="213">
        <f>$E$5</f>
        <v>0</v>
      </c>
      <c r="I103" s="212">
        <f>I102</f>
        <v>0</v>
      </c>
      <c r="J103" s="234">
        <f>H103*2*I103</f>
        <v>0</v>
      </c>
      <c r="K103" s="236">
        <f>$E$6</f>
        <v>0</v>
      </c>
      <c r="L103" s="212">
        <f>L102</f>
        <v>0</v>
      </c>
      <c r="M103" s="209">
        <f>K103*2*L103</f>
        <v>0</v>
      </c>
    </row>
    <row r="104" spans="1:17" ht="14.4">
      <c r="A104" s="229" t="s">
        <v>67</v>
      </c>
      <c r="B104" s="209">
        <f>$D$3*10</f>
        <v>0</v>
      </c>
      <c r="C104" s="209">
        <f>IF($G$3="",0,(ROUNDDOWN(C102*2/11,0)))</f>
        <v>0</v>
      </c>
      <c r="D104" s="234">
        <f>B104*C104+((C102*2)-(C104*11))*$D$3</f>
        <v>0</v>
      </c>
      <c r="E104" s="235">
        <f>$D$4*10</f>
        <v>0</v>
      </c>
      <c r="F104" s="209">
        <f>IF($G$4="",0,(ROUNDDOWN(F102*2/11,0)))</f>
        <v>0</v>
      </c>
      <c r="G104" s="234">
        <f>E104*F104+((F102*2)-(F104*11))*$D$4</f>
        <v>0</v>
      </c>
      <c r="H104" s="211">
        <f>$D$5*10</f>
        <v>0</v>
      </c>
      <c r="I104" s="209">
        <f>IF($G$5="",0,(ROUNDDOWN(I102*2/11,0)))</f>
        <v>0</v>
      </c>
      <c r="J104" s="234">
        <f>H104*I104+((I102*2)-(I104*11))*$D$5</f>
        <v>0</v>
      </c>
      <c r="K104" s="235">
        <f>$D$6*10</f>
        <v>0</v>
      </c>
      <c r="L104" s="209">
        <f>IF($G$6="",0,(ROUNDDOWN(L102*2/11,0)))</f>
        <v>0</v>
      </c>
      <c r="M104" s="209">
        <f>K104*L104+((L102*2)-(L104*11))*$D$6</f>
        <v>0</v>
      </c>
    </row>
    <row r="105" spans="1:17" ht="14.4">
      <c r="A105" s="229" t="s">
        <v>68</v>
      </c>
      <c r="B105" s="209">
        <f>$D$3*10</f>
        <v>0</v>
      </c>
      <c r="C105" s="209">
        <f>IF($G$3="",0,(ROUNDDOWN(C102*2/11,0)))</f>
        <v>0</v>
      </c>
      <c r="D105" s="234">
        <f>B105*C105+((C103*2)-(C105*11))*$E$3</f>
        <v>0</v>
      </c>
      <c r="E105" s="235">
        <f>$D$4*10</f>
        <v>0</v>
      </c>
      <c r="F105" s="209">
        <f>IF($G$4="",0,(ROUNDDOWN(F102*2/11,0)))</f>
        <v>0</v>
      </c>
      <c r="G105" s="234">
        <f>E105*F105+((F103*2)-(F105*11))*$E$4</f>
        <v>0</v>
      </c>
      <c r="H105" s="211">
        <f>$D$5*10</f>
        <v>0</v>
      </c>
      <c r="I105" s="209">
        <f>IF($G$5="",0,(ROUNDDOWN(I102*2/11,0)))</f>
        <v>0</v>
      </c>
      <c r="J105" s="234">
        <f>H105*I105+((I103*2)-(I105*11))*$E$5</f>
        <v>0</v>
      </c>
      <c r="K105" s="235">
        <f>$D$6*10</f>
        <v>0</v>
      </c>
      <c r="L105" s="209">
        <f>IF($G$6="",0,(ROUNDDOWN(L102*2/11,0)))</f>
        <v>0</v>
      </c>
      <c r="M105" s="209">
        <f>K105*L105+((L103*2)-(L105*11))*$E$6</f>
        <v>0</v>
      </c>
    </row>
    <row r="106" spans="1:17" ht="15" thickBot="1">
      <c r="A106" s="230" t="s">
        <v>77</v>
      </c>
      <c r="B106" s="215"/>
      <c r="C106" s="215"/>
      <c r="D106" s="237">
        <f>$F$3</f>
        <v>0</v>
      </c>
      <c r="E106" s="238"/>
      <c r="F106" s="215"/>
      <c r="G106" s="216">
        <f>$F$4</f>
        <v>0</v>
      </c>
      <c r="H106" s="217"/>
      <c r="I106" s="215"/>
      <c r="J106" s="237">
        <f>$F$5</f>
        <v>0</v>
      </c>
      <c r="K106" s="238"/>
      <c r="L106" s="215"/>
      <c r="M106" s="215">
        <f>$F$6</f>
        <v>0</v>
      </c>
    </row>
    <row r="107" spans="1:17" ht="15" thickTop="1">
      <c r="A107" s="239"/>
      <c r="B107" s="240"/>
      <c r="C107" s="240"/>
      <c r="D107" s="240">
        <f>MIN(D102:D106)</f>
        <v>0</v>
      </c>
      <c r="E107" s="240"/>
      <c r="F107" s="240"/>
      <c r="G107" s="240">
        <f>MIN(G102:G106)</f>
        <v>0</v>
      </c>
      <c r="H107" s="240"/>
      <c r="I107" s="240"/>
      <c r="J107" s="240">
        <f>MIN(J102:J106)</f>
        <v>0</v>
      </c>
      <c r="K107" s="240"/>
      <c r="L107" s="240"/>
      <c r="M107" s="247">
        <f>MIN(M102:M106)</f>
        <v>0</v>
      </c>
    </row>
    <row r="108" spans="1:17" ht="15" thickBot="1">
      <c r="A108" s="220"/>
      <c r="B108" s="219"/>
      <c r="C108" s="221"/>
      <c r="D108" s="221"/>
      <c r="E108" s="221"/>
      <c r="F108" s="221"/>
      <c r="G108" s="221"/>
      <c r="H108" s="221"/>
      <c r="I108" s="221"/>
      <c r="J108" s="221"/>
      <c r="K108" s="221"/>
      <c r="L108" s="221"/>
      <c r="M108" s="245"/>
      <c r="N108" s="140"/>
      <c r="O108" s="140"/>
      <c r="P108" s="140"/>
      <c r="Q108" s="140"/>
    </row>
    <row r="109" spans="1:17" ht="21" customHeight="1" thickBot="1">
      <c r="A109" s="197" t="s">
        <v>57</v>
      </c>
      <c r="B109" s="198">
        <f>SUM(117:117)</f>
        <v>0</v>
      </c>
      <c r="C109" s="224"/>
      <c r="D109" s="224"/>
      <c r="E109" s="224"/>
      <c r="F109" s="224"/>
      <c r="G109" s="224"/>
      <c r="H109" s="224"/>
      <c r="I109" s="224"/>
      <c r="J109" s="225"/>
      <c r="K109" s="225"/>
      <c r="L109" s="225"/>
      <c r="M109" s="202"/>
    </row>
    <row r="110" spans="1:17" ht="14.4">
      <c r="A110" s="203"/>
      <c r="B110" s="295" t="str">
        <f>$A$3</f>
        <v>乗車区間①</v>
      </c>
      <c r="C110" s="296"/>
      <c r="D110" s="296"/>
      <c r="E110" s="297" t="str">
        <f>$A$4</f>
        <v>乗車区間②</v>
      </c>
      <c r="F110" s="296"/>
      <c r="G110" s="298"/>
      <c r="H110" s="299" t="str">
        <f>$A$5</f>
        <v>乗車区間③</v>
      </c>
      <c r="I110" s="299"/>
      <c r="J110" s="299"/>
      <c r="K110" s="300" t="str">
        <f>$A$6</f>
        <v>乗車区間④</v>
      </c>
      <c r="L110" s="299"/>
      <c r="M110" s="301"/>
      <c r="N110" s="139"/>
      <c r="O110" s="139"/>
      <c r="P110" s="139"/>
      <c r="Q110" s="139"/>
    </row>
    <row r="111" spans="1:17" s="137" customFormat="1" ht="14.4">
      <c r="A111" s="204"/>
      <c r="B111" s="205" t="s">
        <v>69</v>
      </c>
      <c r="C111" s="205" t="s">
        <v>70</v>
      </c>
      <c r="D111" s="232" t="s">
        <v>71</v>
      </c>
      <c r="E111" s="233" t="s">
        <v>69</v>
      </c>
      <c r="F111" s="205" t="s">
        <v>70</v>
      </c>
      <c r="G111" s="206" t="s">
        <v>71</v>
      </c>
      <c r="H111" s="207" t="s">
        <v>69</v>
      </c>
      <c r="I111" s="205" t="s">
        <v>70</v>
      </c>
      <c r="J111" s="232" t="s">
        <v>71</v>
      </c>
      <c r="K111" s="233" t="s">
        <v>69</v>
      </c>
      <c r="L111" s="205" t="s">
        <v>70</v>
      </c>
      <c r="M111" s="205" t="s">
        <v>71</v>
      </c>
    </row>
    <row r="112" spans="1:17" ht="14.4">
      <c r="A112" s="229" t="s">
        <v>65</v>
      </c>
      <c r="B112" s="209">
        <f>$D$3</f>
        <v>0</v>
      </c>
      <c r="C112" s="209">
        <f>シミュ!$W$73</f>
        <v>0</v>
      </c>
      <c r="D112" s="234">
        <f>B112*2*C112</f>
        <v>0</v>
      </c>
      <c r="E112" s="235">
        <f>$D$4</f>
        <v>0</v>
      </c>
      <c r="F112" s="209">
        <f>$C$112</f>
        <v>0</v>
      </c>
      <c r="G112" s="234">
        <f>E112*2*F112</f>
        <v>0</v>
      </c>
      <c r="H112" s="211">
        <f>$D$5</f>
        <v>0</v>
      </c>
      <c r="I112" s="209">
        <f>$C$112</f>
        <v>0</v>
      </c>
      <c r="J112" s="234">
        <f>H112*2*I112</f>
        <v>0</v>
      </c>
      <c r="K112" s="235">
        <f>$D$6</f>
        <v>0</v>
      </c>
      <c r="L112" s="209">
        <f>$C$112</f>
        <v>0</v>
      </c>
      <c r="M112" s="209">
        <f>K112*2*L112</f>
        <v>0</v>
      </c>
    </row>
    <row r="113" spans="1:17" ht="14.4">
      <c r="A113" s="229" t="s">
        <v>66</v>
      </c>
      <c r="B113" s="212">
        <f>$E$3</f>
        <v>0</v>
      </c>
      <c r="C113" s="212">
        <f>C112</f>
        <v>0</v>
      </c>
      <c r="D113" s="234">
        <f>B113*2*C113</f>
        <v>0</v>
      </c>
      <c r="E113" s="236">
        <f>$E$4</f>
        <v>0</v>
      </c>
      <c r="F113" s="212">
        <f>F112</f>
        <v>0</v>
      </c>
      <c r="G113" s="234">
        <f>E113*2*F113</f>
        <v>0</v>
      </c>
      <c r="H113" s="213">
        <f>$E$5</f>
        <v>0</v>
      </c>
      <c r="I113" s="212">
        <f>I112</f>
        <v>0</v>
      </c>
      <c r="J113" s="234">
        <f>H113*2*I113</f>
        <v>0</v>
      </c>
      <c r="K113" s="236">
        <f>$E$6</f>
        <v>0</v>
      </c>
      <c r="L113" s="212">
        <f>L112</f>
        <v>0</v>
      </c>
      <c r="M113" s="209">
        <f>K113*2*L113</f>
        <v>0</v>
      </c>
    </row>
    <row r="114" spans="1:17" ht="14.4">
      <c r="A114" s="229" t="s">
        <v>67</v>
      </c>
      <c r="B114" s="209">
        <f>$D$3*10</f>
        <v>0</v>
      </c>
      <c r="C114" s="209">
        <f>IF($G$3="",0,(ROUNDDOWN(C112*2/11,0)))</f>
        <v>0</v>
      </c>
      <c r="D114" s="234">
        <f>B114*C114+((C112*2)-(C114*11))*$D$3</f>
        <v>0</v>
      </c>
      <c r="E114" s="235">
        <f>$D$4*10</f>
        <v>0</v>
      </c>
      <c r="F114" s="209">
        <f>IF($G$4="",0,(ROUNDDOWN(F112*2/11,0)))</f>
        <v>0</v>
      </c>
      <c r="G114" s="234">
        <f>E114*F114+((F112*2)-(F114*11))*$D$4</f>
        <v>0</v>
      </c>
      <c r="H114" s="211">
        <f>$D$5*10</f>
        <v>0</v>
      </c>
      <c r="I114" s="209">
        <f>IF($G$5="",0,(ROUNDDOWN(I112*2/11,0)))</f>
        <v>0</v>
      </c>
      <c r="J114" s="234">
        <f>H114*I114+((I112*2)-(I114*11))*$D$5</f>
        <v>0</v>
      </c>
      <c r="K114" s="235">
        <f>$D$6*10</f>
        <v>0</v>
      </c>
      <c r="L114" s="209">
        <f>IF($G$6="",0,(ROUNDDOWN(L112*2/11,0)))</f>
        <v>0</v>
      </c>
      <c r="M114" s="209">
        <f>K114*L114+((L112*2)-(L114*11))*$D$6</f>
        <v>0</v>
      </c>
    </row>
    <row r="115" spans="1:17" ht="14.4">
      <c r="A115" s="229" t="s">
        <v>68</v>
      </c>
      <c r="B115" s="209">
        <f>$D$3*10</f>
        <v>0</v>
      </c>
      <c r="C115" s="209">
        <f>IF($G$3="",0,(ROUNDDOWN(C112*2/11,0)))</f>
        <v>0</v>
      </c>
      <c r="D115" s="234">
        <f>B115*C115+((C113*2)-(C115*11))*$E$3</f>
        <v>0</v>
      </c>
      <c r="E115" s="235">
        <f>$D$4*10</f>
        <v>0</v>
      </c>
      <c r="F115" s="209">
        <f>IF($G$4="",0,(ROUNDDOWN(F112*2/11,0)))</f>
        <v>0</v>
      </c>
      <c r="G115" s="234">
        <f>E115*F115+((F113*2)-(F115*11))*$E$4</f>
        <v>0</v>
      </c>
      <c r="H115" s="211">
        <f>$D$5*10</f>
        <v>0</v>
      </c>
      <c r="I115" s="209">
        <f>IF($G$5="",0,(ROUNDDOWN(I112*2/11,0)))</f>
        <v>0</v>
      </c>
      <c r="J115" s="234">
        <f>H115*I115+((I113*2)-(I115*11))*$E$5</f>
        <v>0</v>
      </c>
      <c r="K115" s="235">
        <f>$D$6*10</f>
        <v>0</v>
      </c>
      <c r="L115" s="209">
        <f>IF($G$6="",0,(ROUNDDOWN(L112*2/11,0)))</f>
        <v>0</v>
      </c>
      <c r="M115" s="209">
        <f>K115*L115+((L113*2)-(L115*11))*$E$6</f>
        <v>0</v>
      </c>
    </row>
    <row r="116" spans="1:17" ht="15" thickBot="1">
      <c r="A116" s="230" t="s">
        <v>77</v>
      </c>
      <c r="B116" s="215"/>
      <c r="C116" s="215"/>
      <c r="D116" s="237">
        <f>$F$3</f>
        <v>0</v>
      </c>
      <c r="E116" s="238"/>
      <c r="F116" s="215"/>
      <c r="G116" s="216">
        <f>$F$4</f>
        <v>0</v>
      </c>
      <c r="H116" s="217"/>
      <c r="I116" s="215"/>
      <c r="J116" s="237">
        <f>$F$5</f>
        <v>0</v>
      </c>
      <c r="K116" s="238"/>
      <c r="L116" s="215"/>
      <c r="M116" s="215">
        <f>$F$6</f>
        <v>0</v>
      </c>
    </row>
    <row r="117" spans="1:17" ht="15" thickTop="1">
      <c r="A117" s="218"/>
      <c r="B117" s="219"/>
      <c r="C117" s="219"/>
      <c r="D117" s="219">
        <f>MIN(D112:D116)</f>
        <v>0</v>
      </c>
      <c r="E117" s="219"/>
      <c r="F117" s="219"/>
      <c r="G117" s="219">
        <f>MIN(G112:G116)</f>
        <v>0</v>
      </c>
      <c r="H117" s="219"/>
      <c r="I117" s="219"/>
      <c r="J117" s="219">
        <f>MIN(J112:J116)</f>
        <v>0</v>
      </c>
      <c r="K117" s="219"/>
      <c r="L117" s="219"/>
      <c r="M117" s="243">
        <f>MIN(M112:M116)</f>
        <v>0</v>
      </c>
    </row>
    <row r="118" spans="1:17" ht="15" thickBot="1">
      <c r="A118" s="220"/>
      <c r="B118" s="219"/>
      <c r="C118" s="221"/>
      <c r="D118" s="221"/>
      <c r="E118" s="221"/>
      <c r="F118" s="221"/>
      <c r="G118" s="221"/>
      <c r="H118" s="221"/>
      <c r="I118" s="221"/>
      <c r="J118" s="221"/>
      <c r="K118" s="221"/>
      <c r="L118" s="221"/>
      <c r="M118" s="245"/>
      <c r="N118" s="140"/>
      <c r="O118" s="140"/>
      <c r="P118" s="140"/>
      <c r="Q118" s="140"/>
    </row>
    <row r="119" spans="1:17" ht="21" customHeight="1" thickBot="1">
      <c r="A119" s="197" t="s">
        <v>58</v>
      </c>
      <c r="B119" s="198">
        <f>SUM(A127:M127)</f>
        <v>0</v>
      </c>
      <c r="C119" s="224"/>
      <c r="D119" s="224"/>
      <c r="E119" s="224"/>
      <c r="F119" s="224"/>
      <c r="G119" s="224"/>
      <c r="H119" s="224"/>
      <c r="I119" s="224"/>
      <c r="J119" s="225"/>
      <c r="K119" s="225"/>
      <c r="L119" s="225"/>
      <c r="M119" s="202"/>
    </row>
    <row r="120" spans="1:17" ht="14.4">
      <c r="A120" s="203"/>
      <c r="B120" s="295" t="str">
        <f>$A$3</f>
        <v>乗車区間①</v>
      </c>
      <c r="C120" s="296"/>
      <c r="D120" s="296"/>
      <c r="E120" s="297" t="str">
        <f>$A$4</f>
        <v>乗車区間②</v>
      </c>
      <c r="F120" s="296"/>
      <c r="G120" s="298"/>
      <c r="H120" s="299" t="str">
        <f>$A$5</f>
        <v>乗車区間③</v>
      </c>
      <c r="I120" s="299"/>
      <c r="J120" s="299"/>
      <c r="K120" s="300" t="str">
        <f>$A$6</f>
        <v>乗車区間④</v>
      </c>
      <c r="L120" s="299"/>
      <c r="M120" s="301"/>
      <c r="N120" s="139"/>
      <c r="O120" s="139"/>
      <c r="P120" s="139"/>
      <c r="Q120" s="139"/>
    </row>
    <row r="121" spans="1:17" s="137" customFormat="1" ht="14.4">
      <c r="A121" s="204"/>
      <c r="B121" s="205" t="s">
        <v>69</v>
      </c>
      <c r="C121" s="205" t="s">
        <v>70</v>
      </c>
      <c r="D121" s="232" t="s">
        <v>71</v>
      </c>
      <c r="E121" s="233" t="s">
        <v>69</v>
      </c>
      <c r="F121" s="205" t="s">
        <v>70</v>
      </c>
      <c r="G121" s="206" t="s">
        <v>71</v>
      </c>
      <c r="H121" s="207" t="s">
        <v>69</v>
      </c>
      <c r="I121" s="205" t="s">
        <v>70</v>
      </c>
      <c r="J121" s="232" t="s">
        <v>71</v>
      </c>
      <c r="K121" s="233" t="s">
        <v>69</v>
      </c>
      <c r="L121" s="205" t="s">
        <v>70</v>
      </c>
      <c r="M121" s="205" t="s">
        <v>71</v>
      </c>
    </row>
    <row r="122" spans="1:17" ht="14.4">
      <c r="A122" s="229" t="s">
        <v>65</v>
      </c>
      <c r="B122" s="209">
        <f>$D$3</f>
        <v>0</v>
      </c>
      <c r="C122" s="209">
        <f>シミュ!$Y$73</f>
        <v>0</v>
      </c>
      <c r="D122" s="234">
        <f>B122*2*C122</f>
        <v>0</v>
      </c>
      <c r="E122" s="235">
        <f>$D$4</f>
        <v>0</v>
      </c>
      <c r="F122" s="209">
        <f>$C$122</f>
        <v>0</v>
      </c>
      <c r="G122" s="234">
        <f>E122*2*F122</f>
        <v>0</v>
      </c>
      <c r="H122" s="211">
        <f>$D$5</f>
        <v>0</v>
      </c>
      <c r="I122" s="209">
        <f>$C$122</f>
        <v>0</v>
      </c>
      <c r="J122" s="234">
        <f>H122*2*I122</f>
        <v>0</v>
      </c>
      <c r="K122" s="235">
        <f>$D$6</f>
        <v>0</v>
      </c>
      <c r="L122" s="209">
        <f>$C$122</f>
        <v>0</v>
      </c>
      <c r="M122" s="209">
        <f>K122*2*L122</f>
        <v>0</v>
      </c>
    </row>
    <row r="123" spans="1:17" ht="14.4">
      <c r="A123" s="229" t="s">
        <v>66</v>
      </c>
      <c r="B123" s="212">
        <f>$E$3</f>
        <v>0</v>
      </c>
      <c r="C123" s="212">
        <f>C122</f>
        <v>0</v>
      </c>
      <c r="D123" s="234">
        <f>B123*2*C123</f>
        <v>0</v>
      </c>
      <c r="E123" s="236">
        <f>$E$4</f>
        <v>0</v>
      </c>
      <c r="F123" s="212">
        <f>F122</f>
        <v>0</v>
      </c>
      <c r="G123" s="234">
        <f>E123*2*F123</f>
        <v>0</v>
      </c>
      <c r="H123" s="213">
        <f>$E$5</f>
        <v>0</v>
      </c>
      <c r="I123" s="212">
        <f>I122</f>
        <v>0</v>
      </c>
      <c r="J123" s="234">
        <f>H123*2*I123</f>
        <v>0</v>
      </c>
      <c r="K123" s="236">
        <f>$E$6</f>
        <v>0</v>
      </c>
      <c r="L123" s="212">
        <f>L122</f>
        <v>0</v>
      </c>
      <c r="M123" s="209">
        <f>K123*2*L123</f>
        <v>0</v>
      </c>
    </row>
    <row r="124" spans="1:17" ht="14.4">
      <c r="A124" s="229" t="s">
        <v>67</v>
      </c>
      <c r="B124" s="209">
        <f>$D$3*10</f>
        <v>0</v>
      </c>
      <c r="C124" s="209">
        <f>IF($G$3="",0,(ROUNDDOWN(C122*2/11,0)))</f>
        <v>0</v>
      </c>
      <c r="D124" s="234">
        <f>B124*C124+((C122*2)-(C124*11))*$D$3</f>
        <v>0</v>
      </c>
      <c r="E124" s="235">
        <f>$D$4*10</f>
        <v>0</v>
      </c>
      <c r="F124" s="209">
        <f>IF($G$4="",0,(ROUNDDOWN(F122*2/11,0)))</f>
        <v>0</v>
      </c>
      <c r="G124" s="234">
        <f>E124*F124+((F122*2)-(F124*11))*$D$4</f>
        <v>0</v>
      </c>
      <c r="H124" s="211">
        <f>$D$5*10</f>
        <v>0</v>
      </c>
      <c r="I124" s="209">
        <f>IF($G$5="",0,(ROUNDDOWN(I122*2/11,0)))</f>
        <v>0</v>
      </c>
      <c r="J124" s="234">
        <f>H124*I124+((I122*2)-(I124*11))*$D$5</f>
        <v>0</v>
      </c>
      <c r="K124" s="235">
        <f>$D$6*10</f>
        <v>0</v>
      </c>
      <c r="L124" s="209">
        <f>IF($G$6="",0,(ROUNDDOWN(L122*2/11,0)))</f>
        <v>0</v>
      </c>
      <c r="M124" s="209">
        <f>K124*L124+((L122*2)-(L124*11))*$D$6</f>
        <v>0</v>
      </c>
    </row>
    <row r="125" spans="1:17" ht="14.4">
      <c r="A125" s="229" t="s">
        <v>68</v>
      </c>
      <c r="B125" s="209">
        <f>$D$3*10</f>
        <v>0</v>
      </c>
      <c r="C125" s="209">
        <f>IF($G$3="",0,(ROUNDDOWN(C122*2/11,0)))</f>
        <v>0</v>
      </c>
      <c r="D125" s="234">
        <f>B125*C125+((C123*2)-(C125*11))*$E$3</f>
        <v>0</v>
      </c>
      <c r="E125" s="235">
        <f>$D$4*10</f>
        <v>0</v>
      </c>
      <c r="F125" s="209">
        <f>IF($G$4="",0,(ROUNDDOWN(F122*2/11,0)))</f>
        <v>0</v>
      </c>
      <c r="G125" s="234">
        <f>E125*F125+((F123*2)-(F125*11))*$E$4</f>
        <v>0</v>
      </c>
      <c r="H125" s="211">
        <f>$D$5*10</f>
        <v>0</v>
      </c>
      <c r="I125" s="209">
        <f>IF($G$5="",0,(ROUNDDOWN(I122*2/11,0)))</f>
        <v>0</v>
      </c>
      <c r="J125" s="234">
        <f>H125*I125+((I123*2)-(I125*11))*$E$5</f>
        <v>0</v>
      </c>
      <c r="K125" s="235">
        <f>$D$6*10</f>
        <v>0</v>
      </c>
      <c r="L125" s="209">
        <f>IF($G$6="",0,(ROUNDDOWN(L122*2/11,0)))</f>
        <v>0</v>
      </c>
      <c r="M125" s="209">
        <f>K125*L125+((L123*2)-(L125*11))*$E$6</f>
        <v>0</v>
      </c>
    </row>
    <row r="126" spans="1:17" ht="15" thickBot="1">
      <c r="A126" s="230" t="s">
        <v>77</v>
      </c>
      <c r="B126" s="215"/>
      <c r="C126" s="215"/>
      <c r="D126" s="237">
        <f>$F$3</f>
        <v>0</v>
      </c>
      <c r="E126" s="238"/>
      <c r="F126" s="215"/>
      <c r="G126" s="216">
        <f>$F$4</f>
        <v>0</v>
      </c>
      <c r="H126" s="217"/>
      <c r="I126" s="215"/>
      <c r="J126" s="237">
        <f>$F$5</f>
        <v>0</v>
      </c>
      <c r="K126" s="238"/>
      <c r="L126" s="215"/>
      <c r="M126" s="215">
        <f>$F$6</f>
        <v>0</v>
      </c>
    </row>
    <row r="127" spans="1:17" ht="15" thickTop="1">
      <c r="A127" s="218"/>
      <c r="B127" s="219"/>
      <c r="C127" s="219"/>
      <c r="D127" s="219">
        <f>MIN(D122:D126)</f>
        <v>0</v>
      </c>
      <c r="E127" s="219"/>
      <c r="F127" s="219"/>
      <c r="G127" s="219">
        <f>MIN(G122:G126)</f>
        <v>0</v>
      </c>
      <c r="H127" s="219"/>
      <c r="I127" s="219"/>
      <c r="J127" s="219">
        <f>MIN(J122:J126)</f>
        <v>0</v>
      </c>
      <c r="K127" s="219"/>
      <c r="L127" s="219"/>
      <c r="M127" s="243">
        <f>MIN(M122:M126)</f>
        <v>0</v>
      </c>
    </row>
    <row r="128" spans="1:17">
      <c r="A128" s="241"/>
      <c r="B128" s="221"/>
      <c r="C128" s="221"/>
      <c r="D128" s="221"/>
      <c r="E128" s="221"/>
      <c r="F128" s="221"/>
      <c r="G128" s="221"/>
      <c r="H128" s="221"/>
      <c r="I128" s="221"/>
      <c r="J128" s="222"/>
      <c r="K128" s="222"/>
      <c r="L128" s="222"/>
      <c r="M128" s="244"/>
    </row>
  </sheetData>
  <mergeCells count="48">
    <mergeCell ref="B110:D110"/>
    <mergeCell ref="E110:G110"/>
    <mergeCell ref="H110:J110"/>
    <mergeCell ref="K110:M110"/>
    <mergeCell ref="B120:D120"/>
    <mergeCell ref="E120:G120"/>
    <mergeCell ref="H120:J120"/>
    <mergeCell ref="K120:M120"/>
    <mergeCell ref="B90:D90"/>
    <mergeCell ref="E90:G90"/>
    <mergeCell ref="H90:J90"/>
    <mergeCell ref="K90:M90"/>
    <mergeCell ref="B100:D100"/>
    <mergeCell ref="E100:G100"/>
    <mergeCell ref="H100:J100"/>
    <mergeCell ref="K100:M100"/>
    <mergeCell ref="B70:D70"/>
    <mergeCell ref="B80:D80"/>
    <mergeCell ref="E80:G80"/>
    <mergeCell ref="H80:J80"/>
    <mergeCell ref="K80:M80"/>
    <mergeCell ref="E70:G70"/>
    <mergeCell ref="H70:J70"/>
    <mergeCell ref="K70:M70"/>
    <mergeCell ref="B30:D30"/>
    <mergeCell ref="E30:G30"/>
    <mergeCell ref="H30:J30"/>
    <mergeCell ref="K30:M30"/>
    <mergeCell ref="B40:D40"/>
    <mergeCell ref="E40:G40"/>
    <mergeCell ref="H40:J40"/>
    <mergeCell ref="K40:M40"/>
    <mergeCell ref="B10:D10"/>
    <mergeCell ref="E10:G10"/>
    <mergeCell ref="H10:J10"/>
    <mergeCell ref="K10:M10"/>
    <mergeCell ref="B20:D20"/>
    <mergeCell ref="E20:G20"/>
    <mergeCell ref="H20:J20"/>
    <mergeCell ref="K20:M20"/>
    <mergeCell ref="B50:D50"/>
    <mergeCell ref="E50:G50"/>
    <mergeCell ref="H50:J50"/>
    <mergeCell ref="K50:M50"/>
    <mergeCell ref="B60:D60"/>
    <mergeCell ref="E60:G60"/>
    <mergeCell ref="H60:J60"/>
    <mergeCell ref="K60:M60"/>
  </mergeCells>
  <phoneticPr fontId="3"/>
  <dataValidations count="1">
    <dataValidation type="list" allowBlank="1" showInputMessage="1" prompt="回数券がある場合はプルダウンから入力_x000a_" sqref="G3:G6" xr:uid="{F4A4A26D-DE89-456D-AC45-F93BE11B7DFE}">
      <formula1>" あり"</formula1>
    </dataValidation>
  </dataValidations>
  <printOptions horizontalCentered="1" verticalCentered="1"/>
  <pageMargins left="0.31496062992125984" right="0.31496062992125984" top="0.55118110236220474" bottom="0.19685039370078741" header="0.31496062992125984" footer="0.31496062992125984"/>
  <pageSetup paperSize="9" scale="70" fitToWidth="0" orientation="portrait" r:id="rId1"/>
  <rowBreaks count="1" manualBreakCount="1">
    <brk id="68" max="1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B3:L14"/>
  <sheetViews>
    <sheetView workbookViewId="0">
      <selection activeCell="J17" sqref="J17"/>
    </sheetView>
  </sheetViews>
  <sheetFormatPr defaultColWidth="9" defaultRowHeight="13.2"/>
  <cols>
    <col min="1" max="1" width="9" style="2"/>
    <col min="2" max="2" width="46" style="2" customWidth="1"/>
    <col min="3" max="16384" width="9" style="2"/>
  </cols>
  <sheetData>
    <row r="3" spans="2:12" ht="13.8" thickBot="1"/>
    <row r="4" spans="2:12">
      <c r="B4" s="11" t="s">
        <v>79</v>
      </c>
      <c r="C4" s="3"/>
      <c r="D4" s="3"/>
      <c r="E4" s="3"/>
      <c r="F4" s="3"/>
      <c r="G4" s="3"/>
      <c r="H4" s="3"/>
      <c r="I4" s="3"/>
      <c r="J4" s="3"/>
      <c r="K4" s="3"/>
      <c r="L4" s="4"/>
    </row>
    <row r="5" spans="2:12">
      <c r="B5" s="5"/>
      <c r="C5" s="6"/>
      <c r="D5" s="6"/>
      <c r="E5" s="6"/>
      <c r="F5" s="6"/>
      <c r="G5" s="6"/>
      <c r="H5" s="6"/>
      <c r="I5" s="6"/>
      <c r="J5" s="6"/>
      <c r="K5" s="6"/>
      <c r="L5" s="7"/>
    </row>
    <row r="6" spans="2:12">
      <c r="B6" s="12" t="s">
        <v>80</v>
      </c>
      <c r="C6" s="6"/>
      <c r="D6" s="6"/>
      <c r="E6" s="6"/>
      <c r="F6" s="6"/>
      <c r="G6" s="6"/>
      <c r="H6" s="6"/>
      <c r="I6" s="6"/>
      <c r="J6" s="6"/>
      <c r="K6" s="6"/>
      <c r="L6" s="7"/>
    </row>
    <row r="7" spans="2:12">
      <c r="B7" s="5" t="s">
        <v>182</v>
      </c>
      <c r="C7" s="6"/>
      <c r="D7" s="6"/>
      <c r="E7" s="6"/>
      <c r="F7" s="6"/>
      <c r="G7" s="6"/>
      <c r="H7" s="6"/>
      <c r="I7" s="6"/>
      <c r="J7" s="6"/>
      <c r="K7" s="6"/>
      <c r="L7" s="7"/>
    </row>
    <row r="8" spans="2:12">
      <c r="B8" s="5" t="s">
        <v>78</v>
      </c>
      <c r="C8" s="6"/>
      <c r="D8" s="6"/>
      <c r="E8" s="6"/>
      <c r="F8" s="6"/>
      <c r="G8" s="6"/>
      <c r="H8" s="6"/>
      <c r="I8" s="6"/>
      <c r="J8" s="6"/>
      <c r="K8" s="6"/>
      <c r="L8" s="7"/>
    </row>
    <row r="9" spans="2:12">
      <c r="B9" s="5" t="s">
        <v>82</v>
      </c>
      <c r="C9" s="6"/>
      <c r="D9" s="6"/>
      <c r="E9" s="6"/>
      <c r="F9" s="6"/>
      <c r="G9" s="6"/>
      <c r="H9" s="6"/>
      <c r="I9" s="6"/>
      <c r="J9" s="6"/>
      <c r="K9" s="6"/>
      <c r="L9" s="7"/>
    </row>
    <row r="10" spans="2:12" ht="15" customHeight="1">
      <c r="B10" s="5"/>
      <c r="C10" s="6"/>
      <c r="D10" s="6"/>
      <c r="E10" s="6"/>
      <c r="F10" s="6"/>
      <c r="G10" s="6"/>
      <c r="H10" s="6"/>
      <c r="I10" s="6"/>
      <c r="J10" s="6"/>
      <c r="K10" s="6"/>
      <c r="L10" s="7"/>
    </row>
    <row r="11" spans="2:12">
      <c r="B11" s="5"/>
      <c r="C11" s="6"/>
      <c r="D11" s="6"/>
      <c r="E11" s="6"/>
      <c r="F11" s="6"/>
      <c r="G11" s="6"/>
      <c r="H11" s="6"/>
      <c r="I11" s="6"/>
      <c r="J11" s="6"/>
      <c r="K11" s="6"/>
      <c r="L11" s="7"/>
    </row>
    <row r="12" spans="2:12">
      <c r="B12" s="12" t="s">
        <v>81</v>
      </c>
      <c r="C12" s="6"/>
      <c r="D12" s="6"/>
      <c r="E12" s="6"/>
      <c r="F12" s="6"/>
      <c r="G12" s="6"/>
      <c r="H12" s="6"/>
      <c r="I12" s="6"/>
      <c r="J12" s="6"/>
      <c r="K12" s="6"/>
      <c r="L12" s="7"/>
    </row>
    <row r="13" spans="2:12">
      <c r="B13" s="5" t="s">
        <v>108</v>
      </c>
      <c r="C13" s="6"/>
      <c r="D13" s="6"/>
      <c r="E13" s="6"/>
      <c r="F13" s="6"/>
      <c r="G13" s="6"/>
      <c r="H13" s="6"/>
      <c r="I13" s="6"/>
      <c r="J13" s="6"/>
      <c r="K13" s="6"/>
      <c r="L13" s="7"/>
    </row>
    <row r="14" spans="2:12" ht="13.8" thickBot="1">
      <c r="B14" s="8"/>
      <c r="C14" s="9"/>
      <c r="D14" s="9"/>
      <c r="E14" s="9"/>
      <c r="F14" s="9"/>
      <c r="G14" s="9"/>
      <c r="H14" s="9"/>
      <c r="I14" s="9"/>
      <c r="J14" s="9"/>
      <c r="K14" s="9"/>
      <c r="L14" s="10"/>
    </row>
  </sheetData>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D74BD-7E11-4EF0-9769-0E625E16AC0D}">
  <dimension ref="A1:N54"/>
  <sheetViews>
    <sheetView workbookViewId="0">
      <selection activeCell="T9" sqref="T9"/>
    </sheetView>
  </sheetViews>
  <sheetFormatPr defaultColWidth="8.88671875" defaultRowHeight="13.2"/>
  <cols>
    <col min="1" max="1" width="10.44140625" style="130" customWidth="1"/>
    <col min="2" max="2" width="11.44140625" style="130" customWidth="1"/>
    <col min="3" max="3" width="10.44140625" style="130" customWidth="1"/>
    <col min="4" max="4" width="6.88671875" style="130" customWidth="1"/>
    <col min="5" max="5" width="10.44140625" style="130" customWidth="1"/>
    <col min="6" max="7" width="9.33203125" style="130" customWidth="1"/>
    <col min="8" max="8" width="10.44140625" style="130" customWidth="1"/>
    <col min="9" max="9" width="9.33203125" style="130" customWidth="1"/>
    <col min="10" max="10" width="5.77734375" style="130" customWidth="1"/>
    <col min="11" max="11" width="3.33203125" style="130" customWidth="1"/>
    <col min="12" max="12" width="6.88671875" style="130" customWidth="1"/>
    <col min="13" max="13" width="8" style="130" customWidth="1"/>
    <col min="14" max="14" width="3.33203125" style="130" customWidth="1"/>
    <col min="15" max="16384" width="8.88671875" style="130"/>
  </cols>
  <sheetData>
    <row r="1" spans="1:14" ht="24" customHeight="1">
      <c r="A1" s="304" t="s">
        <v>172</v>
      </c>
      <c r="B1" s="304"/>
      <c r="C1" s="304"/>
      <c r="D1" s="304"/>
      <c r="E1" s="304"/>
      <c r="F1" s="304"/>
      <c r="G1" s="304"/>
      <c r="H1" s="304"/>
      <c r="I1" s="304"/>
      <c r="J1" s="304"/>
      <c r="K1" s="305" t="s">
        <v>110</v>
      </c>
      <c r="L1" s="305"/>
      <c r="M1" s="305"/>
      <c r="N1" s="305"/>
    </row>
    <row r="2" spans="1:14" ht="13.95" customHeight="1">
      <c r="A2" s="306" t="s">
        <v>173</v>
      </c>
      <c r="B2" s="307"/>
      <c r="C2" s="310" t="s">
        <v>111</v>
      </c>
      <c r="D2" s="312" t="s">
        <v>112</v>
      </c>
      <c r="E2" s="314" t="s">
        <v>113</v>
      </c>
      <c r="F2" s="315"/>
      <c r="G2" s="316"/>
      <c r="H2" s="317" t="s">
        <v>174</v>
      </c>
      <c r="I2" s="319"/>
      <c r="J2" s="320"/>
      <c r="K2" s="320"/>
      <c r="L2" s="321"/>
      <c r="M2" s="312" t="s">
        <v>114</v>
      </c>
    </row>
    <row r="3" spans="1:14" ht="42.75" customHeight="1">
      <c r="A3" s="308"/>
      <c r="B3" s="309"/>
      <c r="C3" s="311"/>
      <c r="D3" s="313"/>
      <c r="E3" s="141" t="s">
        <v>175</v>
      </c>
      <c r="F3" s="142" t="s">
        <v>176</v>
      </c>
      <c r="G3" s="142" t="s">
        <v>177</v>
      </c>
      <c r="H3" s="318"/>
      <c r="I3" s="142" t="s">
        <v>115</v>
      </c>
      <c r="J3" s="322" t="s">
        <v>116</v>
      </c>
      <c r="K3" s="323"/>
      <c r="L3" s="143" t="s">
        <v>117</v>
      </c>
      <c r="M3" s="313"/>
    </row>
    <row r="4" spans="1:14">
      <c r="A4" s="153">
        <v>1</v>
      </c>
      <c r="B4" s="149">
        <v>63000</v>
      </c>
      <c r="C4" s="144">
        <v>58000</v>
      </c>
      <c r="D4" s="145" t="s">
        <v>118</v>
      </c>
      <c r="E4" s="146">
        <v>2784</v>
      </c>
      <c r="F4" s="146">
        <v>2696</v>
      </c>
      <c r="G4" s="147">
        <v>301</v>
      </c>
      <c r="H4" s="147">
        <v>466</v>
      </c>
      <c r="I4" s="324">
        <v>8052</v>
      </c>
      <c r="J4" s="327">
        <v>660</v>
      </c>
      <c r="K4" s="328"/>
      <c r="L4" s="333">
        <v>8712</v>
      </c>
      <c r="M4" s="336" t="s">
        <v>118</v>
      </c>
    </row>
    <row r="5" spans="1:14" ht="12.75" customHeight="1">
      <c r="A5" s="148">
        <v>63000</v>
      </c>
      <c r="B5" s="149">
        <v>73000</v>
      </c>
      <c r="C5" s="150">
        <v>68000</v>
      </c>
      <c r="D5" s="145" t="s">
        <v>119</v>
      </c>
      <c r="E5" s="146">
        <v>3264</v>
      </c>
      <c r="F5" s="146">
        <v>3161</v>
      </c>
      <c r="G5" s="147">
        <v>352</v>
      </c>
      <c r="H5" s="147">
        <v>546</v>
      </c>
      <c r="I5" s="325"/>
      <c r="J5" s="329"/>
      <c r="K5" s="330"/>
      <c r="L5" s="334"/>
      <c r="M5" s="337"/>
    </row>
    <row r="6" spans="1:14" ht="12.75" customHeight="1">
      <c r="A6" s="148">
        <v>73000</v>
      </c>
      <c r="B6" s="149">
        <v>83000</v>
      </c>
      <c r="C6" s="150">
        <v>78000</v>
      </c>
      <c r="D6" s="145" t="s">
        <v>120</v>
      </c>
      <c r="E6" s="146">
        <v>3744</v>
      </c>
      <c r="F6" s="146">
        <v>3626</v>
      </c>
      <c r="G6" s="147">
        <v>404</v>
      </c>
      <c r="H6" s="147">
        <v>627</v>
      </c>
      <c r="I6" s="325"/>
      <c r="J6" s="329"/>
      <c r="K6" s="330"/>
      <c r="L6" s="334"/>
      <c r="M6" s="337"/>
    </row>
    <row r="7" spans="1:14" ht="12.75" customHeight="1">
      <c r="A7" s="148">
        <v>83000</v>
      </c>
      <c r="B7" s="149">
        <v>93000</v>
      </c>
      <c r="C7" s="150">
        <v>88000</v>
      </c>
      <c r="D7" s="145" t="s">
        <v>121</v>
      </c>
      <c r="E7" s="146">
        <v>4224</v>
      </c>
      <c r="F7" s="146">
        <v>4091</v>
      </c>
      <c r="G7" s="147">
        <v>456</v>
      </c>
      <c r="H7" s="147">
        <v>707</v>
      </c>
      <c r="I7" s="326"/>
      <c r="J7" s="331"/>
      <c r="K7" s="332"/>
      <c r="L7" s="335"/>
      <c r="M7" s="338"/>
    </row>
    <row r="8" spans="1:14" ht="12.75" customHeight="1">
      <c r="A8" s="148">
        <v>93000</v>
      </c>
      <c r="B8" s="149">
        <v>101000</v>
      </c>
      <c r="C8" s="150">
        <v>98000</v>
      </c>
      <c r="D8" s="145" t="s">
        <v>122</v>
      </c>
      <c r="E8" s="146">
        <v>4704</v>
      </c>
      <c r="F8" s="146">
        <v>4556</v>
      </c>
      <c r="G8" s="147">
        <v>508</v>
      </c>
      <c r="H8" s="147">
        <v>787</v>
      </c>
      <c r="I8" s="146">
        <v>8967</v>
      </c>
      <c r="J8" s="302">
        <v>735</v>
      </c>
      <c r="K8" s="303"/>
      <c r="L8" s="146">
        <v>9702</v>
      </c>
      <c r="M8" s="151" t="s">
        <v>119</v>
      </c>
    </row>
    <row r="9" spans="1:14" ht="12.75" customHeight="1">
      <c r="A9" s="152">
        <v>101000</v>
      </c>
      <c r="B9" s="149">
        <v>107000</v>
      </c>
      <c r="C9" s="150">
        <v>104000</v>
      </c>
      <c r="D9" s="145" t="s">
        <v>123</v>
      </c>
      <c r="E9" s="146">
        <v>4993</v>
      </c>
      <c r="F9" s="146">
        <v>4834</v>
      </c>
      <c r="G9" s="147">
        <v>539</v>
      </c>
      <c r="H9" s="147">
        <v>836</v>
      </c>
      <c r="I9" s="146">
        <v>9516</v>
      </c>
      <c r="J9" s="302">
        <v>780</v>
      </c>
      <c r="K9" s="303"/>
      <c r="L9" s="146">
        <v>10296</v>
      </c>
      <c r="M9" s="151" t="s">
        <v>120</v>
      </c>
    </row>
    <row r="10" spans="1:14" ht="12.75" customHeight="1">
      <c r="A10" s="152">
        <v>107000</v>
      </c>
      <c r="B10" s="149">
        <v>114000</v>
      </c>
      <c r="C10" s="150">
        <v>110000</v>
      </c>
      <c r="D10" s="145" t="s">
        <v>124</v>
      </c>
      <c r="E10" s="146">
        <v>5281</v>
      </c>
      <c r="F10" s="146">
        <v>5113</v>
      </c>
      <c r="G10" s="147">
        <v>570</v>
      </c>
      <c r="H10" s="147">
        <v>884</v>
      </c>
      <c r="I10" s="146">
        <v>10065</v>
      </c>
      <c r="J10" s="302">
        <v>825</v>
      </c>
      <c r="K10" s="303"/>
      <c r="L10" s="146">
        <v>10890</v>
      </c>
      <c r="M10" s="151" t="s">
        <v>121</v>
      </c>
    </row>
    <row r="11" spans="1:14" ht="12.75" customHeight="1">
      <c r="A11" s="152">
        <v>114000</v>
      </c>
      <c r="B11" s="149">
        <v>122000</v>
      </c>
      <c r="C11" s="150">
        <v>118000</v>
      </c>
      <c r="D11" s="145" t="s">
        <v>125</v>
      </c>
      <c r="E11" s="146">
        <v>5665</v>
      </c>
      <c r="F11" s="146">
        <v>5485</v>
      </c>
      <c r="G11" s="147">
        <v>612</v>
      </c>
      <c r="H11" s="147">
        <v>948</v>
      </c>
      <c r="I11" s="146">
        <v>10797</v>
      </c>
      <c r="J11" s="302">
        <v>885</v>
      </c>
      <c r="K11" s="303"/>
      <c r="L11" s="146">
        <v>11682</v>
      </c>
      <c r="M11" s="151" t="s">
        <v>122</v>
      </c>
    </row>
    <row r="12" spans="1:14" ht="12.75" customHeight="1">
      <c r="A12" s="152">
        <v>122000</v>
      </c>
      <c r="B12" s="149">
        <v>130000</v>
      </c>
      <c r="C12" s="150">
        <v>126000</v>
      </c>
      <c r="D12" s="145" t="s">
        <v>126</v>
      </c>
      <c r="E12" s="146">
        <v>6049</v>
      </c>
      <c r="F12" s="146">
        <v>5857</v>
      </c>
      <c r="G12" s="147">
        <v>653</v>
      </c>
      <c r="H12" s="146">
        <v>1013</v>
      </c>
      <c r="I12" s="146">
        <v>11529</v>
      </c>
      <c r="J12" s="302">
        <v>945</v>
      </c>
      <c r="K12" s="303"/>
      <c r="L12" s="146">
        <v>12474</v>
      </c>
      <c r="M12" s="151" t="s">
        <v>123</v>
      </c>
    </row>
    <row r="13" spans="1:14" ht="12.75" customHeight="1">
      <c r="A13" s="152">
        <v>130000</v>
      </c>
      <c r="B13" s="149">
        <v>138000</v>
      </c>
      <c r="C13" s="150">
        <v>134000</v>
      </c>
      <c r="D13" s="145" t="s">
        <v>127</v>
      </c>
      <c r="E13" s="146">
        <v>6433</v>
      </c>
      <c r="F13" s="146">
        <v>6229</v>
      </c>
      <c r="G13" s="147">
        <v>695</v>
      </c>
      <c r="H13" s="146">
        <v>1077</v>
      </c>
      <c r="I13" s="146">
        <v>12261</v>
      </c>
      <c r="J13" s="339">
        <v>1005</v>
      </c>
      <c r="K13" s="340"/>
      <c r="L13" s="146">
        <v>13266</v>
      </c>
      <c r="M13" s="151" t="s">
        <v>124</v>
      </c>
    </row>
    <row r="14" spans="1:14" ht="12.75" customHeight="1">
      <c r="A14" s="152">
        <v>138000</v>
      </c>
      <c r="B14" s="149">
        <v>146000</v>
      </c>
      <c r="C14" s="150">
        <v>142000</v>
      </c>
      <c r="D14" s="145" t="s">
        <v>128</v>
      </c>
      <c r="E14" s="146">
        <v>6817</v>
      </c>
      <c r="F14" s="146">
        <v>6601</v>
      </c>
      <c r="G14" s="147">
        <v>736</v>
      </c>
      <c r="H14" s="146">
        <v>1141</v>
      </c>
      <c r="I14" s="146">
        <v>12993</v>
      </c>
      <c r="J14" s="339">
        <v>1065</v>
      </c>
      <c r="K14" s="340"/>
      <c r="L14" s="146">
        <v>14058</v>
      </c>
      <c r="M14" s="151" t="s">
        <v>125</v>
      </c>
    </row>
    <row r="15" spans="1:14" ht="12.75" customHeight="1">
      <c r="A15" s="152">
        <v>146000</v>
      </c>
      <c r="B15" s="149">
        <v>155000</v>
      </c>
      <c r="C15" s="150">
        <v>150000</v>
      </c>
      <c r="D15" s="145" t="s">
        <v>129</v>
      </c>
      <c r="E15" s="146">
        <v>7201</v>
      </c>
      <c r="F15" s="146">
        <v>6973</v>
      </c>
      <c r="G15" s="147">
        <v>778</v>
      </c>
      <c r="H15" s="146">
        <v>1206</v>
      </c>
      <c r="I15" s="146">
        <v>13725</v>
      </c>
      <c r="J15" s="339">
        <v>1125</v>
      </c>
      <c r="K15" s="340"/>
      <c r="L15" s="146">
        <v>14850</v>
      </c>
      <c r="M15" s="151" t="s">
        <v>126</v>
      </c>
    </row>
    <row r="16" spans="1:14" ht="12.75" customHeight="1">
      <c r="A16" s="152">
        <v>155000</v>
      </c>
      <c r="B16" s="149">
        <v>165000</v>
      </c>
      <c r="C16" s="150">
        <v>160000</v>
      </c>
      <c r="D16" s="145" t="s">
        <v>130</v>
      </c>
      <c r="E16" s="146">
        <v>7681</v>
      </c>
      <c r="F16" s="146">
        <v>7438</v>
      </c>
      <c r="G16" s="147">
        <v>830</v>
      </c>
      <c r="H16" s="146">
        <v>1286</v>
      </c>
      <c r="I16" s="146">
        <v>14640</v>
      </c>
      <c r="J16" s="339">
        <v>1200</v>
      </c>
      <c r="K16" s="340"/>
      <c r="L16" s="146">
        <v>15840</v>
      </c>
      <c r="M16" s="151" t="s">
        <v>127</v>
      </c>
    </row>
    <row r="17" spans="1:13" ht="12.75" customHeight="1">
      <c r="A17" s="152">
        <v>165000</v>
      </c>
      <c r="B17" s="149">
        <v>175000</v>
      </c>
      <c r="C17" s="150">
        <v>170000</v>
      </c>
      <c r="D17" s="145" t="s">
        <v>131</v>
      </c>
      <c r="E17" s="146">
        <v>8161</v>
      </c>
      <c r="F17" s="146">
        <v>7903</v>
      </c>
      <c r="G17" s="147">
        <v>882</v>
      </c>
      <c r="H17" s="146">
        <v>1366</v>
      </c>
      <c r="I17" s="146">
        <v>15555</v>
      </c>
      <c r="J17" s="339">
        <v>1275</v>
      </c>
      <c r="K17" s="340"/>
      <c r="L17" s="146">
        <v>16830</v>
      </c>
      <c r="M17" s="151" t="s">
        <v>128</v>
      </c>
    </row>
    <row r="18" spans="1:13" ht="12.75" customHeight="1">
      <c r="A18" s="152">
        <v>175000</v>
      </c>
      <c r="B18" s="149">
        <v>185000</v>
      </c>
      <c r="C18" s="150">
        <v>180000</v>
      </c>
      <c r="D18" s="145" t="s">
        <v>132</v>
      </c>
      <c r="E18" s="146">
        <v>8641</v>
      </c>
      <c r="F18" s="146">
        <v>8368</v>
      </c>
      <c r="G18" s="147">
        <v>934</v>
      </c>
      <c r="H18" s="146">
        <v>1447</v>
      </c>
      <c r="I18" s="146">
        <v>16470</v>
      </c>
      <c r="J18" s="339">
        <v>1350</v>
      </c>
      <c r="K18" s="340"/>
      <c r="L18" s="146">
        <v>17820</v>
      </c>
      <c r="M18" s="151" t="s">
        <v>129</v>
      </c>
    </row>
    <row r="19" spans="1:13" ht="12.75" customHeight="1">
      <c r="A19" s="152">
        <v>185000</v>
      </c>
      <c r="B19" s="149">
        <v>195000</v>
      </c>
      <c r="C19" s="150">
        <v>190000</v>
      </c>
      <c r="D19" s="145" t="s">
        <v>133</v>
      </c>
      <c r="E19" s="146">
        <v>9121</v>
      </c>
      <c r="F19" s="146">
        <v>8833</v>
      </c>
      <c r="G19" s="147">
        <v>986</v>
      </c>
      <c r="H19" s="146">
        <v>1527</v>
      </c>
      <c r="I19" s="146">
        <v>17385</v>
      </c>
      <c r="J19" s="339">
        <v>1425</v>
      </c>
      <c r="K19" s="340"/>
      <c r="L19" s="146">
        <v>18810</v>
      </c>
      <c r="M19" s="151" t="s">
        <v>130</v>
      </c>
    </row>
    <row r="20" spans="1:13" ht="12.75" customHeight="1">
      <c r="A20" s="152">
        <v>195000</v>
      </c>
      <c r="B20" s="149">
        <v>210000</v>
      </c>
      <c r="C20" s="150">
        <v>200000</v>
      </c>
      <c r="D20" s="145" t="s">
        <v>134</v>
      </c>
      <c r="E20" s="146">
        <v>9602</v>
      </c>
      <c r="F20" s="146">
        <v>9298</v>
      </c>
      <c r="G20" s="146">
        <v>1038</v>
      </c>
      <c r="H20" s="146">
        <v>1608</v>
      </c>
      <c r="I20" s="146">
        <v>18300</v>
      </c>
      <c r="J20" s="339">
        <v>1500</v>
      </c>
      <c r="K20" s="340"/>
      <c r="L20" s="146">
        <v>19800</v>
      </c>
      <c r="M20" s="151" t="s">
        <v>131</v>
      </c>
    </row>
    <row r="21" spans="1:13" ht="12.75" customHeight="1">
      <c r="A21" s="152">
        <v>210000</v>
      </c>
      <c r="B21" s="149">
        <v>230000</v>
      </c>
      <c r="C21" s="150">
        <v>220000</v>
      </c>
      <c r="D21" s="145" t="s">
        <v>135</v>
      </c>
      <c r="E21" s="146">
        <v>10562</v>
      </c>
      <c r="F21" s="146">
        <v>10227</v>
      </c>
      <c r="G21" s="146">
        <v>1141</v>
      </c>
      <c r="H21" s="146">
        <v>1768</v>
      </c>
      <c r="I21" s="146">
        <v>20130</v>
      </c>
      <c r="J21" s="339">
        <v>1650</v>
      </c>
      <c r="K21" s="340"/>
      <c r="L21" s="146">
        <v>21780</v>
      </c>
      <c r="M21" s="151" t="s">
        <v>132</v>
      </c>
    </row>
    <row r="22" spans="1:13" ht="12.75" customHeight="1">
      <c r="A22" s="152">
        <v>230000</v>
      </c>
      <c r="B22" s="149">
        <v>250000</v>
      </c>
      <c r="C22" s="150">
        <v>240000</v>
      </c>
      <c r="D22" s="145" t="s">
        <v>136</v>
      </c>
      <c r="E22" s="146">
        <v>11522</v>
      </c>
      <c r="F22" s="146">
        <v>11157</v>
      </c>
      <c r="G22" s="146">
        <v>1245</v>
      </c>
      <c r="H22" s="146">
        <v>1929</v>
      </c>
      <c r="I22" s="146">
        <v>21960</v>
      </c>
      <c r="J22" s="339">
        <v>1800</v>
      </c>
      <c r="K22" s="340"/>
      <c r="L22" s="146">
        <v>23760</v>
      </c>
      <c r="M22" s="151" t="s">
        <v>133</v>
      </c>
    </row>
    <row r="23" spans="1:13" ht="12.75" customHeight="1">
      <c r="A23" s="152">
        <v>250000</v>
      </c>
      <c r="B23" s="149">
        <v>270000</v>
      </c>
      <c r="C23" s="150">
        <v>260000</v>
      </c>
      <c r="D23" s="145" t="s">
        <v>137</v>
      </c>
      <c r="E23" s="146">
        <v>12482</v>
      </c>
      <c r="F23" s="146">
        <v>12087</v>
      </c>
      <c r="G23" s="146">
        <v>1349</v>
      </c>
      <c r="H23" s="146">
        <v>2090</v>
      </c>
      <c r="I23" s="146">
        <v>23790</v>
      </c>
      <c r="J23" s="339">
        <v>1950</v>
      </c>
      <c r="K23" s="340"/>
      <c r="L23" s="146">
        <v>25740</v>
      </c>
      <c r="M23" s="151" t="s">
        <v>134</v>
      </c>
    </row>
    <row r="24" spans="1:13" ht="12.75" customHeight="1">
      <c r="A24" s="152">
        <v>270000</v>
      </c>
      <c r="B24" s="149">
        <v>290000</v>
      </c>
      <c r="C24" s="150">
        <v>280000</v>
      </c>
      <c r="D24" s="145" t="s">
        <v>138</v>
      </c>
      <c r="E24" s="146">
        <v>13442</v>
      </c>
      <c r="F24" s="146">
        <v>13017</v>
      </c>
      <c r="G24" s="146">
        <v>1453</v>
      </c>
      <c r="H24" s="146">
        <v>2251</v>
      </c>
      <c r="I24" s="146">
        <v>25620</v>
      </c>
      <c r="J24" s="339">
        <v>2100</v>
      </c>
      <c r="K24" s="340"/>
      <c r="L24" s="146">
        <v>27720</v>
      </c>
      <c r="M24" s="151" t="s">
        <v>135</v>
      </c>
    </row>
    <row r="25" spans="1:13" ht="12.75" customHeight="1">
      <c r="A25" s="152">
        <v>290000</v>
      </c>
      <c r="B25" s="149">
        <v>310000</v>
      </c>
      <c r="C25" s="150">
        <v>300000</v>
      </c>
      <c r="D25" s="145" t="s">
        <v>139</v>
      </c>
      <c r="E25" s="146">
        <v>14403</v>
      </c>
      <c r="F25" s="146">
        <v>13947</v>
      </c>
      <c r="G25" s="146">
        <v>1557</v>
      </c>
      <c r="H25" s="146">
        <v>2412</v>
      </c>
      <c r="I25" s="146">
        <v>27450</v>
      </c>
      <c r="J25" s="339">
        <v>2250</v>
      </c>
      <c r="K25" s="340"/>
      <c r="L25" s="146">
        <v>29700</v>
      </c>
      <c r="M25" s="151" t="s">
        <v>136</v>
      </c>
    </row>
    <row r="26" spans="1:13" ht="12.75" customHeight="1">
      <c r="A26" s="152">
        <v>310000</v>
      </c>
      <c r="B26" s="149">
        <v>330000</v>
      </c>
      <c r="C26" s="150">
        <v>320000</v>
      </c>
      <c r="D26" s="145" t="s">
        <v>140</v>
      </c>
      <c r="E26" s="146">
        <v>15363</v>
      </c>
      <c r="F26" s="146">
        <v>14876</v>
      </c>
      <c r="G26" s="146">
        <v>1660</v>
      </c>
      <c r="H26" s="146">
        <v>2572</v>
      </c>
      <c r="I26" s="146">
        <v>29280</v>
      </c>
      <c r="J26" s="339">
        <v>2400</v>
      </c>
      <c r="K26" s="340"/>
      <c r="L26" s="146">
        <v>31680</v>
      </c>
      <c r="M26" s="151" t="s">
        <v>137</v>
      </c>
    </row>
    <row r="27" spans="1:13" ht="12.75" customHeight="1">
      <c r="A27" s="152">
        <v>330000</v>
      </c>
      <c r="B27" s="149">
        <v>350000</v>
      </c>
      <c r="C27" s="150">
        <v>340000</v>
      </c>
      <c r="D27" s="145" t="s">
        <v>141</v>
      </c>
      <c r="E27" s="146">
        <v>16323</v>
      </c>
      <c r="F27" s="146">
        <v>15806</v>
      </c>
      <c r="G27" s="146">
        <v>1764</v>
      </c>
      <c r="H27" s="146">
        <v>2733</v>
      </c>
      <c r="I27" s="146">
        <v>31110</v>
      </c>
      <c r="J27" s="339">
        <v>2550</v>
      </c>
      <c r="K27" s="340"/>
      <c r="L27" s="146">
        <v>33660</v>
      </c>
      <c r="M27" s="151" t="s">
        <v>138</v>
      </c>
    </row>
    <row r="28" spans="1:13" ht="12.75" customHeight="1">
      <c r="A28" s="152">
        <v>350000</v>
      </c>
      <c r="B28" s="149">
        <v>370000</v>
      </c>
      <c r="C28" s="150">
        <v>360000</v>
      </c>
      <c r="D28" s="145" t="s">
        <v>142</v>
      </c>
      <c r="E28" s="146">
        <v>17283</v>
      </c>
      <c r="F28" s="146">
        <v>16736</v>
      </c>
      <c r="G28" s="146">
        <v>1868</v>
      </c>
      <c r="H28" s="146">
        <v>2894</v>
      </c>
      <c r="I28" s="146">
        <v>32940</v>
      </c>
      <c r="J28" s="339">
        <v>2700</v>
      </c>
      <c r="K28" s="340"/>
      <c r="L28" s="146">
        <v>35640</v>
      </c>
      <c r="M28" s="151" t="s">
        <v>139</v>
      </c>
    </row>
    <row r="29" spans="1:13" ht="12.75" customHeight="1">
      <c r="A29" s="152">
        <v>370000</v>
      </c>
      <c r="B29" s="149">
        <v>395000</v>
      </c>
      <c r="C29" s="150">
        <v>380000</v>
      </c>
      <c r="D29" s="145" t="s">
        <v>143</v>
      </c>
      <c r="E29" s="146">
        <v>18243</v>
      </c>
      <c r="F29" s="146">
        <v>17666</v>
      </c>
      <c r="G29" s="146">
        <v>1972</v>
      </c>
      <c r="H29" s="146">
        <v>3055</v>
      </c>
      <c r="I29" s="146">
        <v>34770</v>
      </c>
      <c r="J29" s="339">
        <v>2850</v>
      </c>
      <c r="K29" s="340"/>
      <c r="L29" s="146">
        <v>37620</v>
      </c>
      <c r="M29" s="151" t="s">
        <v>140</v>
      </c>
    </row>
    <row r="30" spans="1:13" ht="12.75" customHeight="1">
      <c r="A30" s="152">
        <v>395000</v>
      </c>
      <c r="B30" s="149">
        <v>425000</v>
      </c>
      <c r="C30" s="150">
        <v>410000</v>
      </c>
      <c r="D30" s="145" t="s">
        <v>144</v>
      </c>
      <c r="E30" s="146">
        <v>19684</v>
      </c>
      <c r="F30" s="146">
        <v>19060</v>
      </c>
      <c r="G30" s="146">
        <v>2127</v>
      </c>
      <c r="H30" s="146">
        <v>3296</v>
      </c>
      <c r="I30" s="146">
        <v>37515</v>
      </c>
      <c r="J30" s="339">
        <v>3075</v>
      </c>
      <c r="K30" s="340"/>
      <c r="L30" s="146">
        <v>40590</v>
      </c>
      <c r="M30" s="151" t="s">
        <v>141</v>
      </c>
    </row>
    <row r="31" spans="1:13" ht="12.75" customHeight="1">
      <c r="A31" s="152">
        <v>425000</v>
      </c>
      <c r="B31" s="149">
        <v>455000</v>
      </c>
      <c r="C31" s="150">
        <v>440000</v>
      </c>
      <c r="D31" s="145" t="s">
        <v>145</v>
      </c>
      <c r="E31" s="146">
        <v>21124</v>
      </c>
      <c r="F31" s="146">
        <v>20455</v>
      </c>
      <c r="G31" s="146">
        <v>2283</v>
      </c>
      <c r="H31" s="146">
        <v>3537</v>
      </c>
      <c r="I31" s="146">
        <v>40260</v>
      </c>
      <c r="J31" s="339">
        <v>3300</v>
      </c>
      <c r="K31" s="340"/>
      <c r="L31" s="146">
        <v>43560</v>
      </c>
      <c r="M31" s="151" t="s">
        <v>142</v>
      </c>
    </row>
    <row r="32" spans="1:13" ht="12.75" customHeight="1">
      <c r="A32" s="152">
        <v>455000</v>
      </c>
      <c r="B32" s="149">
        <v>485000</v>
      </c>
      <c r="C32" s="150">
        <v>470000</v>
      </c>
      <c r="D32" s="145" t="s">
        <v>146</v>
      </c>
      <c r="E32" s="146">
        <v>22564</v>
      </c>
      <c r="F32" s="146">
        <v>21850</v>
      </c>
      <c r="G32" s="146">
        <v>2439</v>
      </c>
      <c r="H32" s="146">
        <v>3778</v>
      </c>
      <c r="I32" s="146">
        <v>43005</v>
      </c>
      <c r="J32" s="339">
        <v>3525</v>
      </c>
      <c r="K32" s="340"/>
      <c r="L32" s="146">
        <v>46530</v>
      </c>
      <c r="M32" s="151" t="s">
        <v>143</v>
      </c>
    </row>
    <row r="33" spans="1:13" ht="12.75" customHeight="1">
      <c r="A33" s="152">
        <v>485000</v>
      </c>
      <c r="B33" s="149">
        <v>515000</v>
      </c>
      <c r="C33" s="150">
        <v>500000</v>
      </c>
      <c r="D33" s="145" t="s">
        <v>147</v>
      </c>
      <c r="E33" s="146">
        <v>24005</v>
      </c>
      <c r="F33" s="146">
        <v>23245</v>
      </c>
      <c r="G33" s="146">
        <v>2595</v>
      </c>
      <c r="H33" s="146">
        <v>4020</v>
      </c>
      <c r="I33" s="146">
        <v>45750</v>
      </c>
      <c r="J33" s="339">
        <v>3750</v>
      </c>
      <c r="K33" s="340"/>
      <c r="L33" s="146">
        <v>49500</v>
      </c>
      <c r="M33" s="151" t="s">
        <v>144</v>
      </c>
    </row>
    <row r="34" spans="1:13" ht="12.75" customHeight="1">
      <c r="A34" s="152">
        <v>515000</v>
      </c>
      <c r="B34" s="149">
        <v>545000</v>
      </c>
      <c r="C34" s="150">
        <v>530000</v>
      </c>
      <c r="D34" s="145" t="s">
        <v>148</v>
      </c>
      <c r="E34" s="146">
        <v>25445</v>
      </c>
      <c r="F34" s="146">
        <v>24639</v>
      </c>
      <c r="G34" s="146">
        <v>2750</v>
      </c>
      <c r="H34" s="146">
        <v>4261</v>
      </c>
      <c r="I34" s="146">
        <v>48495</v>
      </c>
      <c r="J34" s="339">
        <v>3975</v>
      </c>
      <c r="K34" s="340"/>
      <c r="L34" s="146">
        <v>52470</v>
      </c>
      <c r="M34" s="151" t="s">
        <v>145</v>
      </c>
    </row>
    <row r="35" spans="1:13" ht="12.75" customHeight="1">
      <c r="A35" s="152">
        <v>545000</v>
      </c>
      <c r="B35" s="149">
        <v>575000</v>
      </c>
      <c r="C35" s="150">
        <v>560000</v>
      </c>
      <c r="D35" s="145" t="s">
        <v>149</v>
      </c>
      <c r="E35" s="146">
        <v>26885</v>
      </c>
      <c r="F35" s="146">
        <v>26034</v>
      </c>
      <c r="G35" s="146">
        <v>2906</v>
      </c>
      <c r="H35" s="146">
        <v>4502</v>
      </c>
      <c r="I35" s="146">
        <v>51240</v>
      </c>
      <c r="J35" s="339">
        <v>4200</v>
      </c>
      <c r="K35" s="340"/>
      <c r="L35" s="146">
        <v>55440</v>
      </c>
      <c r="M35" s="151" t="s">
        <v>146</v>
      </c>
    </row>
    <row r="36" spans="1:13" ht="12.75" customHeight="1">
      <c r="A36" s="152">
        <v>575000</v>
      </c>
      <c r="B36" s="149">
        <v>605000</v>
      </c>
      <c r="C36" s="150">
        <v>590000</v>
      </c>
      <c r="D36" s="145" t="s">
        <v>150</v>
      </c>
      <c r="E36" s="146">
        <v>28325</v>
      </c>
      <c r="F36" s="146">
        <v>27429</v>
      </c>
      <c r="G36" s="146">
        <v>3062</v>
      </c>
      <c r="H36" s="146">
        <v>4743</v>
      </c>
      <c r="I36" s="146">
        <v>53985</v>
      </c>
      <c r="J36" s="339">
        <v>4425</v>
      </c>
      <c r="K36" s="340"/>
      <c r="L36" s="146">
        <v>58410</v>
      </c>
      <c r="M36" s="151" t="s">
        <v>147</v>
      </c>
    </row>
    <row r="37" spans="1:13" ht="12.75" customHeight="1">
      <c r="A37" s="152">
        <v>605000</v>
      </c>
      <c r="B37" s="149">
        <v>635000</v>
      </c>
      <c r="C37" s="150">
        <v>620000</v>
      </c>
      <c r="D37" s="145" t="s">
        <v>151</v>
      </c>
      <c r="E37" s="146">
        <v>29766</v>
      </c>
      <c r="F37" s="146">
        <v>28823</v>
      </c>
      <c r="G37" s="146">
        <v>3217</v>
      </c>
      <c r="H37" s="146">
        <v>4984</v>
      </c>
      <c r="I37" s="146">
        <v>56730</v>
      </c>
      <c r="J37" s="339">
        <v>4650</v>
      </c>
      <c r="K37" s="340"/>
      <c r="L37" s="146">
        <v>61380</v>
      </c>
      <c r="M37" s="151" t="s">
        <v>148</v>
      </c>
    </row>
    <row r="38" spans="1:13" ht="12.75" customHeight="1">
      <c r="A38" s="152">
        <v>635000</v>
      </c>
      <c r="B38" s="149">
        <v>665000</v>
      </c>
      <c r="C38" s="150">
        <v>650000</v>
      </c>
      <c r="D38" s="145" t="s">
        <v>152</v>
      </c>
      <c r="E38" s="146">
        <v>31206</v>
      </c>
      <c r="F38" s="146">
        <v>30218</v>
      </c>
      <c r="G38" s="146">
        <v>3373</v>
      </c>
      <c r="H38" s="146">
        <v>5226</v>
      </c>
      <c r="I38" s="342">
        <v>59475</v>
      </c>
      <c r="J38" s="345">
        <v>4875</v>
      </c>
      <c r="K38" s="346"/>
      <c r="L38" s="333">
        <v>64350</v>
      </c>
      <c r="M38" s="336" t="s">
        <v>149</v>
      </c>
    </row>
    <row r="39" spans="1:13" ht="12.75" customHeight="1">
      <c r="A39" s="152">
        <v>665000</v>
      </c>
      <c r="B39" s="149">
        <v>695000</v>
      </c>
      <c r="C39" s="150">
        <v>680000</v>
      </c>
      <c r="D39" s="145" t="s">
        <v>153</v>
      </c>
      <c r="E39" s="146">
        <v>32646</v>
      </c>
      <c r="F39" s="146">
        <v>31613</v>
      </c>
      <c r="G39" s="146">
        <v>3529</v>
      </c>
      <c r="H39" s="146">
        <v>5467</v>
      </c>
      <c r="I39" s="343"/>
      <c r="J39" s="347"/>
      <c r="K39" s="348"/>
      <c r="L39" s="334"/>
      <c r="M39" s="337"/>
    </row>
    <row r="40" spans="1:13" ht="12.75" customHeight="1">
      <c r="A40" s="152">
        <v>695000</v>
      </c>
      <c r="B40" s="149">
        <v>730000</v>
      </c>
      <c r="C40" s="150">
        <v>710000</v>
      </c>
      <c r="D40" s="145" t="s">
        <v>154</v>
      </c>
      <c r="E40" s="146">
        <v>34087</v>
      </c>
      <c r="F40" s="146">
        <v>33007</v>
      </c>
      <c r="G40" s="146">
        <v>3684</v>
      </c>
      <c r="H40" s="146">
        <v>5708</v>
      </c>
      <c r="I40" s="343"/>
      <c r="J40" s="347"/>
      <c r="K40" s="348"/>
      <c r="L40" s="334"/>
      <c r="M40" s="337"/>
    </row>
    <row r="41" spans="1:13" ht="12.75" customHeight="1">
      <c r="A41" s="152">
        <v>730000</v>
      </c>
      <c r="B41" s="149">
        <v>770000</v>
      </c>
      <c r="C41" s="150">
        <v>750000</v>
      </c>
      <c r="D41" s="145" t="s">
        <v>155</v>
      </c>
      <c r="E41" s="146">
        <v>36007</v>
      </c>
      <c r="F41" s="146">
        <v>34867</v>
      </c>
      <c r="G41" s="146">
        <v>3892</v>
      </c>
      <c r="H41" s="146">
        <v>6030</v>
      </c>
      <c r="I41" s="343"/>
      <c r="J41" s="347"/>
      <c r="K41" s="348"/>
      <c r="L41" s="334"/>
      <c r="M41" s="337"/>
    </row>
    <row r="42" spans="1:13" ht="12.75" customHeight="1">
      <c r="A42" s="152">
        <v>770000</v>
      </c>
      <c r="B42" s="149">
        <v>810000</v>
      </c>
      <c r="C42" s="150">
        <v>790000</v>
      </c>
      <c r="D42" s="145" t="s">
        <v>156</v>
      </c>
      <c r="E42" s="146">
        <v>37927</v>
      </c>
      <c r="F42" s="146">
        <v>36727</v>
      </c>
      <c r="G42" s="146">
        <v>4100</v>
      </c>
      <c r="H42" s="146">
        <v>6351</v>
      </c>
      <c r="I42" s="343"/>
      <c r="J42" s="347"/>
      <c r="K42" s="348"/>
      <c r="L42" s="334"/>
      <c r="M42" s="337"/>
    </row>
    <row r="43" spans="1:13" ht="12.75" customHeight="1">
      <c r="A43" s="152">
        <v>810000</v>
      </c>
      <c r="B43" s="149">
        <v>855000</v>
      </c>
      <c r="C43" s="150">
        <v>830000</v>
      </c>
      <c r="D43" s="145" t="s">
        <v>157</v>
      </c>
      <c r="E43" s="146">
        <v>39848</v>
      </c>
      <c r="F43" s="146">
        <v>38586</v>
      </c>
      <c r="G43" s="146">
        <v>4307</v>
      </c>
      <c r="H43" s="146">
        <v>6673</v>
      </c>
      <c r="I43" s="343"/>
      <c r="J43" s="347"/>
      <c r="K43" s="348"/>
      <c r="L43" s="334"/>
      <c r="M43" s="337"/>
    </row>
    <row r="44" spans="1:13" ht="12.75" customHeight="1">
      <c r="A44" s="152">
        <v>855000</v>
      </c>
      <c r="B44" s="149">
        <v>905000</v>
      </c>
      <c r="C44" s="150">
        <v>880000</v>
      </c>
      <c r="D44" s="145" t="s">
        <v>158</v>
      </c>
      <c r="E44" s="146">
        <v>42248</v>
      </c>
      <c r="F44" s="146">
        <v>40911</v>
      </c>
      <c r="G44" s="146">
        <v>4567</v>
      </c>
      <c r="H44" s="146">
        <v>7075</v>
      </c>
      <c r="I44" s="343"/>
      <c r="J44" s="347"/>
      <c r="K44" s="348"/>
      <c r="L44" s="334"/>
      <c r="M44" s="337"/>
    </row>
    <row r="45" spans="1:13" ht="12.75" customHeight="1">
      <c r="A45" s="152">
        <v>905000</v>
      </c>
      <c r="B45" s="149">
        <v>955000</v>
      </c>
      <c r="C45" s="150">
        <v>930000</v>
      </c>
      <c r="D45" s="145" t="s">
        <v>159</v>
      </c>
      <c r="E45" s="146">
        <v>44649</v>
      </c>
      <c r="F45" s="146">
        <v>43235</v>
      </c>
      <c r="G45" s="146">
        <v>4826</v>
      </c>
      <c r="H45" s="146">
        <v>7477</v>
      </c>
      <c r="I45" s="343"/>
      <c r="J45" s="347"/>
      <c r="K45" s="348"/>
      <c r="L45" s="334"/>
      <c r="M45" s="337"/>
    </row>
    <row r="46" spans="1:13" ht="12.75" customHeight="1">
      <c r="A46" s="152">
        <v>955000</v>
      </c>
      <c r="B46" s="149">
        <v>1005000</v>
      </c>
      <c r="C46" s="150">
        <v>980000</v>
      </c>
      <c r="D46" s="145" t="s">
        <v>160</v>
      </c>
      <c r="E46" s="146">
        <v>47049</v>
      </c>
      <c r="F46" s="146">
        <v>45560</v>
      </c>
      <c r="G46" s="146">
        <v>5086</v>
      </c>
      <c r="H46" s="146">
        <v>7879</v>
      </c>
      <c r="I46" s="343"/>
      <c r="J46" s="347"/>
      <c r="K46" s="348"/>
      <c r="L46" s="334"/>
      <c r="M46" s="337"/>
    </row>
    <row r="47" spans="1:13" ht="12.75" customHeight="1">
      <c r="A47" s="152">
        <v>1005000</v>
      </c>
      <c r="B47" s="149">
        <v>1055000</v>
      </c>
      <c r="C47" s="150">
        <v>1030000</v>
      </c>
      <c r="D47" s="145" t="s">
        <v>161</v>
      </c>
      <c r="E47" s="146">
        <v>49450</v>
      </c>
      <c r="F47" s="146">
        <v>47884</v>
      </c>
      <c r="G47" s="146">
        <v>5345</v>
      </c>
      <c r="H47" s="146">
        <v>8281</v>
      </c>
      <c r="I47" s="343"/>
      <c r="J47" s="347"/>
      <c r="K47" s="348"/>
      <c r="L47" s="334"/>
      <c r="M47" s="337"/>
    </row>
    <row r="48" spans="1:13" ht="12.75" customHeight="1">
      <c r="A48" s="152">
        <v>1055000</v>
      </c>
      <c r="B48" s="149">
        <v>1115000</v>
      </c>
      <c r="C48" s="150">
        <v>1090000</v>
      </c>
      <c r="D48" s="145" t="s">
        <v>162</v>
      </c>
      <c r="E48" s="146">
        <v>52330</v>
      </c>
      <c r="F48" s="146">
        <v>50674</v>
      </c>
      <c r="G48" s="146">
        <v>5657</v>
      </c>
      <c r="H48" s="146">
        <v>8763</v>
      </c>
      <c r="I48" s="343"/>
      <c r="J48" s="347"/>
      <c r="K48" s="348"/>
      <c r="L48" s="334"/>
      <c r="M48" s="337"/>
    </row>
    <row r="49" spans="1:14" ht="12.75" customHeight="1">
      <c r="A49" s="152">
        <v>1115000</v>
      </c>
      <c r="B49" s="149">
        <v>1175000</v>
      </c>
      <c r="C49" s="150">
        <v>1150000</v>
      </c>
      <c r="D49" s="145" t="s">
        <v>163</v>
      </c>
      <c r="E49" s="146">
        <v>55211</v>
      </c>
      <c r="F49" s="146">
        <v>53463</v>
      </c>
      <c r="G49" s="146">
        <v>5968</v>
      </c>
      <c r="H49" s="146">
        <v>9246</v>
      </c>
      <c r="I49" s="343"/>
      <c r="J49" s="347"/>
      <c r="K49" s="348"/>
      <c r="L49" s="334"/>
      <c r="M49" s="337"/>
    </row>
    <row r="50" spans="1:14" ht="12.75" customHeight="1">
      <c r="A50" s="152">
        <v>1175000</v>
      </c>
      <c r="B50" s="149">
        <v>1235000</v>
      </c>
      <c r="C50" s="150">
        <v>1210000</v>
      </c>
      <c r="D50" s="145" t="s">
        <v>164</v>
      </c>
      <c r="E50" s="146">
        <v>58092</v>
      </c>
      <c r="F50" s="146">
        <v>56252</v>
      </c>
      <c r="G50" s="146">
        <v>6279</v>
      </c>
      <c r="H50" s="146">
        <v>9728</v>
      </c>
      <c r="I50" s="343"/>
      <c r="J50" s="347"/>
      <c r="K50" s="348"/>
      <c r="L50" s="334"/>
      <c r="M50" s="337"/>
    </row>
    <row r="51" spans="1:14" ht="12.75" customHeight="1">
      <c r="A51" s="152">
        <v>1235000</v>
      </c>
      <c r="B51" s="149">
        <v>1295000</v>
      </c>
      <c r="C51" s="150">
        <v>1270000</v>
      </c>
      <c r="D51" s="145" t="s">
        <v>165</v>
      </c>
      <c r="E51" s="146">
        <v>60972</v>
      </c>
      <c r="F51" s="146">
        <v>59042</v>
      </c>
      <c r="G51" s="146">
        <v>6591</v>
      </c>
      <c r="H51" s="146">
        <v>10210</v>
      </c>
      <c r="I51" s="343"/>
      <c r="J51" s="347"/>
      <c r="K51" s="348"/>
      <c r="L51" s="334"/>
      <c r="M51" s="337"/>
    </row>
    <row r="52" spans="1:14" ht="12.75" customHeight="1">
      <c r="A52" s="152">
        <v>1295000</v>
      </c>
      <c r="B52" s="149">
        <v>1355000</v>
      </c>
      <c r="C52" s="150">
        <v>1330000</v>
      </c>
      <c r="D52" s="145" t="s">
        <v>166</v>
      </c>
      <c r="E52" s="146">
        <v>63853</v>
      </c>
      <c r="F52" s="146">
        <v>61831</v>
      </c>
      <c r="G52" s="146">
        <v>6902</v>
      </c>
      <c r="H52" s="146">
        <v>10693</v>
      </c>
      <c r="I52" s="343"/>
      <c r="J52" s="347"/>
      <c r="K52" s="348"/>
      <c r="L52" s="334"/>
      <c r="M52" s="337"/>
    </row>
    <row r="53" spans="1:14" ht="12.75" customHeight="1">
      <c r="A53" s="152">
        <v>1355000</v>
      </c>
      <c r="B53" s="145" t="s">
        <v>169</v>
      </c>
      <c r="C53" s="150">
        <v>1390000</v>
      </c>
      <c r="D53" s="145" t="s">
        <v>167</v>
      </c>
      <c r="E53" s="146">
        <v>66733</v>
      </c>
      <c r="F53" s="146">
        <v>64621</v>
      </c>
      <c r="G53" s="146">
        <v>7214</v>
      </c>
      <c r="H53" s="146">
        <v>11175</v>
      </c>
      <c r="I53" s="344"/>
      <c r="J53" s="349"/>
      <c r="K53" s="350"/>
      <c r="L53" s="335"/>
      <c r="M53" s="338"/>
    </row>
    <row r="54" spans="1:14" ht="58.5" customHeight="1">
      <c r="A54" s="341" t="s">
        <v>168</v>
      </c>
      <c r="B54" s="341"/>
      <c r="C54" s="341"/>
      <c r="D54" s="341"/>
      <c r="E54" s="341"/>
      <c r="F54" s="341"/>
      <c r="G54" s="341"/>
      <c r="H54" s="341"/>
      <c r="I54" s="341"/>
      <c r="J54" s="341"/>
      <c r="K54" s="341"/>
      <c r="L54" s="341"/>
      <c r="M54" s="341"/>
      <c r="N54" s="341"/>
    </row>
  </sheetData>
  <mergeCells count="49">
    <mergeCell ref="L38:L53"/>
    <mergeCell ref="M38:M53"/>
    <mergeCell ref="A54:N54"/>
    <mergeCell ref="J34:K34"/>
    <mergeCell ref="J35:K35"/>
    <mergeCell ref="J36:K36"/>
    <mergeCell ref="J37:K37"/>
    <mergeCell ref="I38:I53"/>
    <mergeCell ref="J38:K53"/>
    <mergeCell ref="J33:K33"/>
    <mergeCell ref="J22:K22"/>
    <mergeCell ref="J23:K23"/>
    <mergeCell ref="J24:K24"/>
    <mergeCell ref="J25:K25"/>
    <mergeCell ref="J26:K26"/>
    <mergeCell ref="J27:K27"/>
    <mergeCell ref="J28:K28"/>
    <mergeCell ref="J29:K29"/>
    <mergeCell ref="J30:K30"/>
    <mergeCell ref="J31:K31"/>
    <mergeCell ref="J32:K32"/>
    <mergeCell ref="J21:K21"/>
    <mergeCell ref="J10:K10"/>
    <mergeCell ref="J11:K11"/>
    <mergeCell ref="J12:K12"/>
    <mergeCell ref="J13:K13"/>
    <mergeCell ref="J14:K14"/>
    <mergeCell ref="J15:K15"/>
    <mergeCell ref="J16:K16"/>
    <mergeCell ref="J17:K17"/>
    <mergeCell ref="J18:K18"/>
    <mergeCell ref="J19:K19"/>
    <mergeCell ref="J20:K20"/>
    <mergeCell ref="J9:K9"/>
    <mergeCell ref="A1:J1"/>
    <mergeCell ref="K1:N1"/>
    <mergeCell ref="A2:B3"/>
    <mergeCell ref="C2:C3"/>
    <mergeCell ref="D2:D3"/>
    <mergeCell ref="E2:G2"/>
    <mergeCell ref="H2:H3"/>
    <mergeCell ref="I2:L2"/>
    <mergeCell ref="M2:M3"/>
    <mergeCell ref="J3:K3"/>
    <mergeCell ref="I4:I7"/>
    <mergeCell ref="J4:K7"/>
    <mergeCell ref="L4:L7"/>
    <mergeCell ref="M4:M7"/>
    <mergeCell ref="J8:K8"/>
  </mergeCells>
  <phoneticPr fontId="3"/>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シミュ</vt:lpstr>
      <vt:lpstr>交通費 </vt:lpstr>
      <vt:lpstr>←入力用シート</vt:lpstr>
      <vt:lpstr>R7保険料</vt:lpstr>
      <vt:lpstr>シミュ!Print_Area</vt:lpstr>
      <vt:lpstr>'交通費 '!Print_Area</vt:lpstr>
      <vt:lpstr>'交通費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YCU</dc:creator>
  <cp:lastModifiedBy>高井　久美子（横浜市大　研究基盤課）</cp:lastModifiedBy>
  <cp:lastPrinted>2025-12-15T04:46:55Z</cp:lastPrinted>
  <dcterms:created xsi:type="dcterms:W3CDTF">2009-07-13T07:16:56Z</dcterms:created>
  <dcterms:modified xsi:type="dcterms:W3CDTF">2025-12-19T06:02:44Z</dcterms:modified>
</cp:coreProperties>
</file>