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jimu-nas\人事課\PPM\★☆女性活躍推進法☆★\７　★★ダイバーシティ推進委員会★★\令和３年度\3_男性育休関連資料\2掲載\"/>
    </mc:Choice>
  </mc:AlternateContent>
  <xr:revisionPtr revIDLastSave="0" documentId="13_ncr:1_{2053D860-F16E-4909-AFAC-A6792349F1C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使い方" sheetId="9" r:id="rId1"/>
    <sheet name="入力・確認用" sheetId="3" r:id="rId2"/>
    <sheet name="計算用（操作不可）" sheetId="8" state="hidden" r:id="rId3"/>
  </sheets>
  <definedNames>
    <definedName name="_xlnm._FilterDatabase" localSheetId="1" hidden="1">入力・確認用!$E$15:$I$17</definedName>
    <definedName name="_xlnm.Print_Area" localSheetId="1">入力・確認用!$A$1:$H$29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8" l="1"/>
  <c r="F7" i="8"/>
  <c r="F6" i="8"/>
  <c r="H13" i="8"/>
  <c r="F13" i="8"/>
  <c r="H17" i="8" l="1"/>
  <c r="F9" i="8" l="1"/>
  <c r="F15" i="8"/>
  <c r="F17" i="8" s="1"/>
  <c r="F19" i="8" s="1"/>
  <c r="H15" i="8" l="1"/>
  <c r="E25" i="3" s="1"/>
  <c r="C18" i="3" s="1"/>
  <c r="E22" i="3" l="1"/>
  <c r="E23" i="3" l="1"/>
  <c r="E24" i="3"/>
  <c r="D28" i="3" l="1"/>
</calcChain>
</file>

<file path=xl/sharedStrings.xml><?xml version="1.0" encoding="utf-8"?>
<sst xmlns="http://schemas.openxmlformats.org/spreadsheetml/2006/main" count="50" uniqueCount="45">
  <si>
    <t>円</t>
    <rPh sb="0" eb="1">
      <t>エン</t>
    </rPh>
    <phoneticPr fontId="1"/>
  </si>
  <si>
    <t>入力箇所</t>
    <rPh sb="0" eb="2">
      <t>ニュウリョク</t>
    </rPh>
    <rPh sb="2" eb="4">
      <t>カショ</t>
    </rPh>
    <phoneticPr fontId="1"/>
  </si>
  <si>
    <t>育児休業期間</t>
    <rPh sb="0" eb="2">
      <t>イクジ</t>
    </rPh>
    <rPh sb="2" eb="4">
      <t>キュウギョウ</t>
    </rPh>
    <rPh sb="4" eb="6">
      <t>キカン</t>
    </rPh>
    <phoneticPr fontId="1"/>
  </si>
  <si>
    <t>育児休業の予定</t>
    <rPh sb="0" eb="2">
      <t>イクジ</t>
    </rPh>
    <rPh sb="2" eb="4">
      <t>キュウギョウ</t>
    </rPh>
    <rPh sb="5" eb="7">
      <t>ヨテイ</t>
    </rPh>
    <phoneticPr fontId="1"/>
  </si>
  <si>
    <t>賃金日額</t>
    <rPh sb="0" eb="2">
      <t>チンギン</t>
    </rPh>
    <rPh sb="2" eb="4">
      <t>ニチガク</t>
    </rPh>
    <phoneticPr fontId="1"/>
  </si>
  <si>
    <t>育児休業給付金</t>
    <rPh sb="0" eb="2">
      <t>イクジ</t>
    </rPh>
    <rPh sb="2" eb="4">
      <t>キュウギョウ</t>
    </rPh>
    <rPh sb="4" eb="7">
      <t>キュウフキン</t>
    </rPh>
    <phoneticPr fontId="1"/>
  </si>
  <si>
    <t>上限</t>
    <rPh sb="0" eb="2">
      <t>ジョウゲン</t>
    </rPh>
    <phoneticPr fontId="1"/>
  </si>
  <si>
    <t>下限</t>
    <rPh sb="0" eb="2">
      <t>カゲン</t>
    </rPh>
    <phoneticPr fontId="1"/>
  </si>
  <si>
    <t>賃金日額算出</t>
    <rPh sb="0" eb="2">
      <t>チンギン</t>
    </rPh>
    <rPh sb="2" eb="4">
      <t>ニチガク</t>
    </rPh>
    <rPh sb="4" eb="6">
      <t>サンシュツ</t>
    </rPh>
    <phoneticPr fontId="1"/>
  </si>
  <si>
    <t>支給日数</t>
    <rPh sb="0" eb="2">
      <t>シキュウ</t>
    </rPh>
    <rPh sb="2" eb="4">
      <t>ニッスウ</t>
    </rPh>
    <phoneticPr fontId="1"/>
  </si>
  <si>
    <t>円</t>
    <rPh sb="0" eb="1">
      <t>エン</t>
    </rPh>
    <phoneticPr fontId="1"/>
  </si>
  <si>
    <t>日</t>
    <rPh sb="0" eb="1">
      <t>ニチ</t>
    </rPh>
    <phoneticPr fontId="1"/>
  </si>
  <si>
    <t>①1～180日</t>
    <rPh sb="6" eb="7">
      <t>ニチ</t>
    </rPh>
    <phoneticPr fontId="1"/>
  </si>
  <si>
    <t>②181日～</t>
    <rPh sb="4" eb="5">
      <t>ニチ</t>
    </rPh>
    <phoneticPr fontId="1"/>
  </si>
  <si>
    <t>賃金日額</t>
    <rPh sb="0" eb="2">
      <t>チンギン</t>
    </rPh>
    <rPh sb="2" eb="4">
      <t>ニチガク</t>
    </rPh>
    <phoneticPr fontId="1"/>
  </si>
  <si>
    <t>支給日額①</t>
    <rPh sb="0" eb="2">
      <t>シキュウ</t>
    </rPh>
    <rPh sb="2" eb="4">
      <t>ニチガク</t>
    </rPh>
    <phoneticPr fontId="1"/>
  </si>
  <si>
    <t>支給条件</t>
    <rPh sb="0" eb="2">
      <t>シキュウ</t>
    </rPh>
    <rPh sb="2" eb="4">
      <t>ジョウケン</t>
    </rPh>
    <phoneticPr fontId="1"/>
  </si>
  <si>
    <t>給付の支給率</t>
    <rPh sb="0" eb="2">
      <t>キュウフ</t>
    </rPh>
    <rPh sb="3" eb="6">
      <t>シキュウリツ</t>
    </rPh>
    <phoneticPr fontId="1"/>
  </si>
  <si>
    <t>育児休業給付金</t>
    <rPh sb="0" eb="2">
      <t>イクジ</t>
    </rPh>
    <rPh sb="2" eb="4">
      <t>キュウギョウ</t>
    </rPh>
    <rPh sb="4" eb="7">
      <t>キュウフキン</t>
    </rPh>
    <phoneticPr fontId="1"/>
  </si>
  <si>
    <t>支給日数計算</t>
    <rPh sb="0" eb="2">
      <t>シキュウ</t>
    </rPh>
    <rPh sb="2" eb="4">
      <t>ニッスウ</t>
    </rPh>
    <rPh sb="4" eb="6">
      <t>ケイサン</t>
    </rPh>
    <phoneticPr fontId="1"/>
  </si>
  <si>
    <t>～</t>
    <phoneticPr fontId="1"/>
  </si>
  <si>
    <t>支給月数</t>
    <rPh sb="0" eb="2">
      <t>シキュウ</t>
    </rPh>
    <rPh sb="2" eb="3">
      <t>ツキ</t>
    </rPh>
    <rPh sb="3" eb="4">
      <t>スウ</t>
    </rPh>
    <phoneticPr fontId="1"/>
  </si>
  <si>
    <t>日</t>
    <rPh sb="0" eb="1">
      <t>ニチ</t>
    </rPh>
    <phoneticPr fontId="1"/>
  </si>
  <si>
    <t>日）</t>
    <rPh sb="0" eb="1">
      <t>ニチ</t>
    </rPh>
    <phoneticPr fontId="1"/>
  </si>
  <si>
    <t>ヵ月（</t>
    <rPh sb="1" eb="2">
      <t>ゲツ</t>
    </rPh>
    <phoneticPr fontId="1"/>
  </si>
  <si>
    <t>支給日数（端数）</t>
    <rPh sb="0" eb="2">
      <t>シキュウ</t>
    </rPh>
    <rPh sb="2" eb="4">
      <t>ニッスウ</t>
    </rPh>
    <rPh sb="5" eb="7">
      <t>ハスウ</t>
    </rPh>
    <phoneticPr fontId="1"/>
  </si>
  <si>
    <t>育休端数期間</t>
    <rPh sb="0" eb="2">
      <t>イクキュウ</t>
    </rPh>
    <rPh sb="2" eb="4">
      <t>ハスウ</t>
    </rPh>
    <rPh sb="4" eb="6">
      <t>キカン</t>
    </rPh>
    <phoneticPr fontId="1"/>
  </si>
  <si>
    <t>～</t>
    <phoneticPr fontId="1"/>
  </si>
  <si>
    <t>令和３年８月１日現在（毎年更新）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1" eb="13">
      <t>マイトシ</t>
    </rPh>
    <rPh sb="13" eb="15">
      <t>コウシン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</si>
  <si>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</si>
  <si>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</si>
  <si>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育児休業給付金</t>
    <rPh sb="0" eb="7">
      <t>イクジキュウギョウキュウフキン</t>
    </rPh>
    <phoneticPr fontId="1"/>
  </si>
  <si>
    <t>　　　　②</t>
    <phoneticPr fontId="1"/>
  </si>
  <si>
    <t>【条件の入力】</t>
    <rPh sb="1" eb="3">
      <t>ジョウケン</t>
    </rPh>
    <rPh sb="4" eb="6">
      <t>ニュウリョク</t>
    </rPh>
    <phoneticPr fontId="1"/>
  </si>
  <si>
    <t>・</t>
    <phoneticPr fontId="1"/>
  </si>
  <si>
    <t>支給期間は子が1歳に達する日までとなります。</t>
    <rPh sb="0" eb="4">
      <t>シキュウキカン</t>
    </rPh>
    <rPh sb="5" eb="6">
      <t>コ</t>
    </rPh>
    <rPh sb="8" eb="9">
      <t>サイ</t>
    </rPh>
    <rPh sb="10" eb="11">
      <t>タッ</t>
    </rPh>
    <rPh sb="13" eb="14">
      <t>ヒ</t>
    </rPh>
    <phoneticPr fontId="1"/>
  </si>
  <si>
    <r>
      <t>直近の給与の状態で育休に入った場合の試算であり、</t>
    </r>
    <r>
      <rPr>
        <u/>
        <sz val="10"/>
        <color theme="1"/>
        <rFont val="游ゴシック"/>
        <family val="3"/>
        <charset val="128"/>
      </rPr>
      <t>あくまで目安となります。</t>
    </r>
    <rPh sb="0" eb="2">
      <t>チョッキン</t>
    </rPh>
    <rPh sb="3" eb="5">
      <t>キュウヨ</t>
    </rPh>
    <rPh sb="6" eb="8">
      <t>ジョウタイ</t>
    </rPh>
    <rPh sb="9" eb="11">
      <t>イクキュウ</t>
    </rPh>
    <rPh sb="12" eb="13">
      <t>ハイ</t>
    </rPh>
    <rPh sb="15" eb="17">
      <t>バアイ</t>
    </rPh>
    <rPh sb="18" eb="20">
      <t>シサン</t>
    </rPh>
    <rPh sb="28" eb="30">
      <t>メヤス</t>
    </rPh>
    <phoneticPr fontId="1"/>
  </si>
  <si>
    <r>
      <t>2021年12月時点での制度による試算のため、それ以降の</t>
    </r>
    <r>
      <rPr>
        <u/>
        <sz val="10"/>
        <color theme="1"/>
        <rFont val="游ゴシック"/>
        <family val="3"/>
        <charset val="128"/>
      </rPr>
      <t>制度改正等により試算額は変動します。</t>
    </r>
    <rPh sb="4" eb="5">
      <t>ネン</t>
    </rPh>
    <rPh sb="7" eb="8">
      <t>ガツ</t>
    </rPh>
    <rPh sb="8" eb="10">
      <t>ジテン</t>
    </rPh>
    <rPh sb="12" eb="14">
      <t>セイド</t>
    </rPh>
    <rPh sb="17" eb="19">
      <t>シサン</t>
    </rPh>
    <rPh sb="25" eb="27">
      <t>イコウ</t>
    </rPh>
    <rPh sb="28" eb="33">
      <t>セイドカイセイトウ</t>
    </rPh>
    <rPh sb="36" eb="39">
      <t>シサンガク</t>
    </rPh>
    <rPh sb="40" eb="42">
      <t>ヘンドウ</t>
    </rPh>
    <phoneticPr fontId="1"/>
  </si>
  <si>
    <t>育児休業給付金　シミュレーター</t>
    <phoneticPr fontId="1"/>
  </si>
  <si>
    <t>Ver.2021.12時点</t>
    <rPh sb="11" eb="13">
      <t>ジテン</t>
    </rPh>
    <phoneticPr fontId="1"/>
  </si>
  <si>
    <t>【計算前に必ず確認してください】</t>
    <rPh sb="1" eb="3">
      <t>ケイサン</t>
    </rPh>
    <rPh sb="3" eb="4">
      <t>マエ</t>
    </rPh>
    <rPh sb="5" eb="6">
      <t>カナラ</t>
    </rPh>
    <rPh sb="7" eb="9">
      <t>カクニン</t>
    </rPh>
    <phoneticPr fontId="1"/>
  </si>
  <si>
    <t>～育児休業給付金　シミュレーターの使い方～</t>
    <rPh sb="1" eb="8">
      <t>イクジキュウギョウキュウフキン</t>
    </rPh>
    <rPh sb="17" eb="18">
      <t>ツカ</t>
    </rPh>
    <rPh sb="19" eb="20">
      <t>カタ</t>
    </rPh>
    <phoneticPr fontId="1"/>
  </si>
  <si>
    <t>※実際の入力は「入力・確認用」のシートにしてください。</t>
    <rPh sb="1" eb="3">
      <t>ジッサイ</t>
    </rPh>
    <rPh sb="4" eb="6">
      <t>ニュウリョク</t>
    </rPh>
    <rPh sb="8" eb="10">
      <t>ニュウリョク</t>
    </rPh>
    <rPh sb="11" eb="14">
      <t>カクニンヨウ</t>
    </rPh>
    <phoneticPr fontId="1"/>
  </si>
  <si>
    <t>実際の育児休業給付金の金額は、育児休業開始前６か月間の給与総額（超過勤務手当、通勤手当等を含む。賞与は除く。）を基準に算出されます。</t>
    <rPh sb="0" eb="2">
      <t>ジッサイ</t>
    </rPh>
    <rPh sb="3" eb="10">
      <t>イクジキュウギョウキュウフキン</t>
    </rPh>
    <rPh sb="11" eb="13">
      <t>キンガク</t>
    </rPh>
    <rPh sb="15" eb="19">
      <t>イクジキュウギョウ</t>
    </rPh>
    <rPh sb="19" eb="22">
      <t>カイシマエ</t>
    </rPh>
    <rPh sb="24" eb="26">
      <t>ゲツカン</t>
    </rPh>
    <rPh sb="27" eb="31">
      <t>キュウヨソウガク</t>
    </rPh>
    <rPh sb="32" eb="38">
      <t>チョウカキンムテアテ</t>
    </rPh>
    <rPh sb="39" eb="43">
      <t>ツウキンテアテ</t>
    </rPh>
    <rPh sb="43" eb="44">
      <t>トウ</t>
    </rPh>
    <rPh sb="45" eb="46">
      <t>フク</t>
    </rPh>
    <rPh sb="48" eb="50">
      <t>ショウヨ</t>
    </rPh>
    <rPh sb="51" eb="52">
      <t>ノゾ</t>
    </rPh>
    <rPh sb="56" eb="58">
      <t>キジュン</t>
    </rPh>
    <rPh sb="59" eb="61">
      <t>サンシュツ</t>
    </rPh>
    <phoneticPr fontId="1"/>
  </si>
  <si>
    <r>
      <t>月額給与（</t>
    </r>
    <r>
      <rPr>
        <sz val="10"/>
        <color theme="1"/>
        <rFont val="游ゴシック"/>
        <family val="3"/>
        <charset val="128"/>
      </rPr>
      <t>通勤手当等を含む総支給額</t>
    </r>
    <r>
      <rPr>
        <sz val="11"/>
        <color theme="1"/>
        <rFont val="游ゴシック"/>
        <family val="3"/>
        <charset val="128"/>
      </rPr>
      <t>）</t>
    </r>
    <rPh sb="0" eb="2">
      <t>ゲツガク</t>
    </rPh>
    <rPh sb="2" eb="4">
      <t>キュウヨ</t>
    </rPh>
    <rPh sb="5" eb="7">
      <t>ツウキン</t>
    </rPh>
    <rPh sb="7" eb="9">
      <t>テアテ</t>
    </rPh>
    <rPh sb="9" eb="10">
      <t>トウ</t>
    </rPh>
    <rPh sb="11" eb="12">
      <t>フク</t>
    </rPh>
    <rPh sb="13" eb="14">
      <t>ソウ</t>
    </rPh>
    <rPh sb="14" eb="17">
      <t>シキュウガク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</si>
</sst>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_);[Red]\(#,##0\)"/>
    <numFmt numFmtId="178" formatCode="0_);[Red]\(0\)"/>
    <numFmt numFmtId="179" formatCode="[$]ggge&quot;年&quot;m&quot;月&quot;d&quot;日&quot;;@" x16r2:formatCode16="[$-ja-JP-x-gannen]ggge&quot;年&quot;m&quot;月&quot;d&quot;日&quot;;@"/>
    <numFmt numFmtId="180" formatCode="yyyy&quot;年&quot;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u/>
      <sz val="14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177" fontId="4" fillId="4" borderId="0" xfId="0" applyNumberFormat="1" applyFont="1" applyFill="1" applyAlignment="1">
      <alignment horizontal="center" vertical="center"/>
    </xf>
    <xf numFmtId="177" fontId="4" fillId="4" borderId="9" xfId="0" applyNumberFormat="1" applyFont="1" applyFill="1" applyBorder="1" applyAlignment="1" applyProtection="1">
      <alignment vertical="center"/>
      <protection locked="0"/>
    </xf>
    <xf numFmtId="0" fontId="3" fillId="5" borderId="0" xfId="0" applyFont="1" applyFill="1" applyAlignment="1">
      <alignment vertical="center"/>
    </xf>
    <xf numFmtId="0" fontId="4" fillId="5" borderId="0" xfId="0" applyFont="1" applyFill="1">
      <alignment vertical="center"/>
    </xf>
    <xf numFmtId="176" fontId="4" fillId="5" borderId="0" xfId="0" applyNumberFormat="1" applyFont="1" applyFill="1">
      <alignment vertical="center"/>
    </xf>
    <xf numFmtId="177" fontId="4" fillId="5" borderId="0" xfId="0" applyNumberFormat="1" applyFont="1" applyFill="1" applyAlignment="1">
      <alignment horizontal="right" vertical="center"/>
    </xf>
    <xf numFmtId="0" fontId="5" fillId="5" borderId="0" xfId="0" applyFont="1" applyFill="1">
      <alignment vertical="center"/>
    </xf>
    <xf numFmtId="0" fontId="4" fillId="5" borderId="12" xfId="0" applyFont="1" applyFill="1" applyBorder="1" applyAlignment="1">
      <alignment horizontal="right" vertical="center"/>
    </xf>
    <xf numFmtId="14" fontId="6" fillId="5" borderId="0" xfId="0" applyNumberFormat="1" applyFont="1" applyFill="1" applyAlignment="1">
      <alignment vertical="center"/>
    </xf>
    <xf numFmtId="0" fontId="4" fillId="5" borderId="13" xfId="0" applyFont="1" applyFill="1" applyBorder="1" applyAlignment="1">
      <alignment horizontal="right" vertical="center"/>
    </xf>
    <xf numFmtId="14" fontId="4" fillId="5" borderId="0" xfId="0" applyNumberFormat="1" applyFont="1" applyFill="1" applyBorder="1" applyAlignment="1">
      <alignment vertical="center"/>
    </xf>
    <xf numFmtId="0" fontId="4" fillId="5" borderId="7" xfId="0" applyFont="1" applyFill="1" applyBorder="1">
      <alignment vertical="center"/>
    </xf>
    <xf numFmtId="0" fontId="4" fillId="5" borderId="0" xfId="0" applyFont="1" applyFill="1" applyBorder="1">
      <alignment vertical="center"/>
    </xf>
    <xf numFmtId="176" fontId="4" fillId="5" borderId="0" xfId="0" applyNumberFormat="1" applyFont="1" applyFill="1" applyBorder="1">
      <alignment vertical="center"/>
    </xf>
    <xf numFmtId="177" fontId="4" fillId="5" borderId="19" xfId="0" applyNumberFormat="1" applyFont="1" applyFill="1" applyBorder="1" applyAlignment="1">
      <alignment vertical="center"/>
    </xf>
    <xf numFmtId="0" fontId="4" fillId="5" borderId="5" xfId="0" applyFont="1" applyFill="1" applyBorder="1">
      <alignment vertical="center"/>
    </xf>
    <xf numFmtId="177" fontId="4" fillId="5" borderId="0" xfId="0" applyNumberFormat="1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horizontal="left" vertical="center"/>
    </xf>
    <xf numFmtId="0" fontId="6" fillId="5" borderId="22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/>
    </xf>
    <xf numFmtId="0" fontId="6" fillId="5" borderId="25" xfId="0" applyFont="1" applyFill="1" applyBorder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9" fontId="4" fillId="5" borderId="0" xfId="0" applyNumberFormat="1" applyFont="1" applyFill="1" applyBorder="1" applyAlignment="1">
      <alignment horizontal="center" vertical="center"/>
    </xf>
    <xf numFmtId="177" fontId="4" fillId="5" borderId="0" xfId="0" applyNumberFormat="1" applyFont="1" applyFill="1" applyBorder="1" applyAlignment="1">
      <alignment horizontal="center" vertical="center"/>
    </xf>
    <xf numFmtId="179" fontId="4" fillId="5" borderId="0" xfId="0" applyNumberFormat="1" applyFont="1" applyFill="1" applyBorder="1" applyAlignment="1" applyProtection="1">
      <alignment horizontal="center" vertical="center"/>
      <protection locked="0"/>
    </xf>
    <xf numFmtId="177" fontId="4" fillId="5" borderId="0" xfId="0" applyNumberFormat="1" applyFont="1" applyFill="1" applyBorder="1" applyAlignment="1">
      <alignment horizontal="right" vertical="center"/>
    </xf>
    <xf numFmtId="0" fontId="9" fillId="5" borderId="17" xfId="0" applyFont="1" applyFill="1" applyBorder="1" applyAlignment="1">
      <alignment horizontal="left" vertical="center"/>
    </xf>
    <xf numFmtId="0" fontId="7" fillId="5" borderId="0" xfId="0" applyFont="1" applyFill="1">
      <alignment vertical="center"/>
    </xf>
    <xf numFmtId="177" fontId="10" fillId="5" borderId="0" xfId="0" applyNumberFormat="1" applyFont="1" applyFill="1" applyAlignment="1">
      <alignment horizontal="right" vertical="center"/>
    </xf>
    <xf numFmtId="9" fontId="4" fillId="5" borderId="20" xfId="0" applyNumberFormat="1" applyFont="1" applyFill="1" applyBorder="1" applyAlignment="1">
      <alignment horizontal="center" vertical="center"/>
    </xf>
    <xf numFmtId="9" fontId="4" fillId="5" borderId="26" xfId="0" applyNumberFormat="1" applyFont="1" applyFill="1" applyBorder="1" applyAlignment="1">
      <alignment horizontal="center" vertical="center"/>
    </xf>
    <xf numFmtId="177" fontId="4" fillId="5" borderId="26" xfId="0" applyNumberFormat="1" applyFont="1" applyFill="1" applyBorder="1" applyAlignment="1">
      <alignment horizontal="center" vertical="center"/>
    </xf>
    <xf numFmtId="177" fontId="4" fillId="5" borderId="22" xfId="0" applyNumberFormat="1" applyFont="1" applyFill="1" applyBorder="1" applyAlignment="1">
      <alignment horizontal="center" vertical="center"/>
    </xf>
    <xf numFmtId="177" fontId="4" fillId="5" borderId="25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>
      <alignment vertical="center"/>
    </xf>
    <xf numFmtId="0" fontId="4" fillId="5" borderId="14" xfId="0" applyFont="1" applyFill="1" applyBorder="1">
      <alignment vertical="center"/>
    </xf>
    <xf numFmtId="0" fontId="4" fillId="5" borderId="24" xfId="0" applyFont="1" applyFill="1" applyBorder="1">
      <alignment vertical="center"/>
    </xf>
    <xf numFmtId="0" fontId="4" fillId="6" borderId="17" xfId="0" applyFont="1" applyFill="1" applyBorder="1">
      <alignment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18" xfId="0" applyFont="1" applyFill="1" applyBorder="1">
      <alignment vertical="center"/>
    </xf>
    <xf numFmtId="177" fontId="4" fillId="6" borderId="18" xfId="0" applyNumberFormat="1" applyFont="1" applyFill="1" applyBorder="1" applyAlignment="1">
      <alignment vertical="center"/>
    </xf>
    <xf numFmtId="177" fontId="4" fillId="6" borderId="18" xfId="0" applyNumberFormat="1" applyFont="1" applyFill="1" applyBorder="1" applyAlignment="1">
      <alignment horizontal="center" vertical="center"/>
    </xf>
    <xf numFmtId="177" fontId="4" fillId="6" borderId="20" xfId="0" applyNumberFormat="1" applyFont="1" applyFill="1" applyBorder="1" applyAlignment="1">
      <alignment horizontal="center" vertical="center"/>
    </xf>
    <xf numFmtId="0" fontId="4" fillId="6" borderId="21" xfId="0" applyFont="1" applyFill="1" applyBorder="1">
      <alignment vertical="center"/>
    </xf>
    <xf numFmtId="0" fontId="7" fillId="6" borderId="22" xfId="0" applyFont="1" applyFill="1" applyBorder="1">
      <alignment vertical="center"/>
    </xf>
    <xf numFmtId="0" fontId="4" fillId="6" borderId="23" xfId="0" applyFont="1" applyFill="1" applyBorder="1">
      <alignment vertical="center"/>
    </xf>
    <xf numFmtId="0" fontId="4" fillId="6" borderId="24" xfId="0" applyFont="1" applyFill="1" applyBorder="1">
      <alignment vertical="center"/>
    </xf>
    <xf numFmtId="177" fontId="4" fillId="6" borderId="24" xfId="0" applyNumberFormat="1" applyFont="1" applyFill="1" applyBorder="1" applyAlignment="1">
      <alignment vertical="center"/>
    </xf>
    <xf numFmtId="177" fontId="4" fillId="6" borderId="25" xfId="0" applyNumberFormat="1" applyFont="1" applyFill="1" applyBorder="1" applyAlignment="1">
      <alignment vertical="center"/>
    </xf>
    <xf numFmtId="177" fontId="4" fillId="5" borderId="0" xfId="0" applyNumberFormat="1" applyFont="1" applyFill="1" applyAlignment="1">
      <alignment horizontal="right" vertical="center"/>
    </xf>
    <xf numFmtId="0" fontId="10" fillId="5" borderId="0" xfId="0" applyFont="1" applyFill="1" applyAlignment="1">
      <alignment horizontal="left" vertical="center" indent="1"/>
    </xf>
    <xf numFmtId="0" fontId="11" fillId="5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7" fontId="4" fillId="5" borderId="0" xfId="0" applyNumberFormat="1" applyFont="1" applyFill="1" applyAlignment="1">
      <alignment horizontal="right" vertical="center"/>
    </xf>
    <xf numFmtId="180" fontId="4" fillId="4" borderId="11" xfId="0" applyNumberFormat="1" applyFont="1" applyFill="1" applyBorder="1" applyAlignment="1" applyProtection="1">
      <alignment horizontal="left" vertical="center" indent="1"/>
      <protection locked="0"/>
    </xf>
    <xf numFmtId="180" fontId="4" fillId="4" borderId="10" xfId="0" applyNumberFormat="1" applyFont="1" applyFill="1" applyBorder="1" applyAlignment="1" applyProtection="1">
      <alignment horizontal="left" vertical="center" indent="1"/>
      <protection locked="0"/>
    </xf>
    <xf numFmtId="0" fontId="6" fillId="5" borderId="0" xfId="0" applyFont="1" applyFill="1" applyBorder="1" applyAlignment="1">
      <alignment horizontal="left" vertical="center" wrapText="1"/>
    </xf>
    <xf numFmtId="0" fontId="6" fillId="5" borderId="22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177" fontId="7" fillId="5" borderId="27" xfId="0" applyNumberFormat="1" applyFont="1" applyFill="1" applyBorder="1" applyAlignment="1">
      <alignment horizontal="right" vertical="center"/>
    </xf>
    <xf numFmtId="177" fontId="7" fillId="5" borderId="28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180" fontId="4" fillId="4" borderId="15" xfId="0" applyNumberFormat="1" applyFont="1" applyFill="1" applyBorder="1" applyAlignment="1" applyProtection="1">
      <alignment horizontal="left" vertical="center" indent="1"/>
      <protection locked="0"/>
    </xf>
    <xf numFmtId="180" fontId="4" fillId="4" borderId="16" xfId="0" applyNumberFormat="1" applyFont="1" applyFill="1" applyBorder="1" applyAlignment="1" applyProtection="1">
      <alignment horizontal="left" vertical="center" indent="1"/>
      <protection locked="0"/>
    </xf>
    <xf numFmtId="0" fontId="12" fillId="5" borderId="33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1</xdr:row>
      <xdr:rowOff>238124</xdr:rowOff>
    </xdr:from>
    <xdr:to>
      <xdr:col>7</xdr:col>
      <xdr:colOff>352805</xdr:colOff>
      <xdr:row>28</xdr:row>
      <xdr:rowOff>111823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6880282D-F988-42BC-AE1B-EB5115895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571499"/>
          <a:ext cx="4467606" cy="6303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666751</xdr:colOff>
      <xdr:row>3</xdr:row>
      <xdr:rowOff>180975</xdr:rowOff>
    </xdr:from>
    <xdr:to>
      <xdr:col>10</xdr:col>
      <xdr:colOff>66675</xdr:colOff>
      <xdr:row>9</xdr:row>
      <xdr:rowOff>161925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3095DE3-993C-428A-AC6E-FD3B5AADC7DA}"/>
            </a:ext>
          </a:extLst>
        </xdr:cNvPr>
        <xdr:cNvSpPr/>
      </xdr:nvSpPr>
      <xdr:spPr>
        <a:xfrm>
          <a:off x="5000626" y="990600"/>
          <a:ext cx="1457324" cy="1409700"/>
        </a:xfrm>
        <a:prstGeom prst="wedgeRectCallout">
          <a:avLst>
            <a:gd name="adj1" fmla="val -67567"/>
            <a:gd name="adj2" fmla="val 15898"/>
          </a:avLst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①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計算前に必ず確認してください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の項目を確認してください。</a:t>
          </a:r>
        </a:p>
      </xdr:txBody>
    </xdr:sp>
    <xdr:clientData/>
  </xdr:twoCellAnchor>
  <xdr:twoCellAnchor>
    <xdr:from>
      <xdr:col>7</xdr:col>
      <xdr:colOff>171450</xdr:colOff>
      <xdr:row>17</xdr:row>
      <xdr:rowOff>133349</xdr:rowOff>
    </xdr:from>
    <xdr:to>
      <xdr:col>10</xdr:col>
      <xdr:colOff>142875</xdr:colOff>
      <xdr:row>28</xdr:row>
      <xdr:rowOff>152400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7A254D8-5E18-4931-9DF7-F5DE9BDC7F4A}"/>
            </a:ext>
          </a:extLst>
        </xdr:cNvPr>
        <xdr:cNvSpPr/>
      </xdr:nvSpPr>
      <xdr:spPr>
        <a:xfrm>
          <a:off x="4505325" y="4276724"/>
          <a:ext cx="2028825" cy="2638426"/>
        </a:xfrm>
        <a:prstGeom prst="wedgeRectCallout">
          <a:avLst>
            <a:gd name="adj1" fmla="val -72090"/>
            <a:gd name="adj2" fmla="val -58905"/>
          </a:avLst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③「月額給与」欄に、月額給与の総支給額を入力してください。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共済掛金・税金等が引かれる前の金額です。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６か月定期を支給されている場合は、（通勤手当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÷6+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通勤手当以外の給料）の額を入力してください。</a:t>
          </a:r>
        </a:p>
      </xdr:txBody>
    </xdr:sp>
    <xdr:clientData/>
  </xdr:twoCellAnchor>
  <xdr:twoCellAnchor>
    <xdr:from>
      <xdr:col>4</xdr:col>
      <xdr:colOff>438150</xdr:colOff>
      <xdr:row>13</xdr:row>
      <xdr:rowOff>57150</xdr:rowOff>
    </xdr:from>
    <xdr:to>
      <xdr:col>6</xdr:col>
      <xdr:colOff>457200</xdr:colOff>
      <xdr:row>15</xdr:row>
      <xdr:rowOff>57150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CD68FD5-7F37-4899-9CE9-6A97F637D140}"/>
            </a:ext>
          </a:extLst>
        </xdr:cNvPr>
        <xdr:cNvSpPr/>
      </xdr:nvSpPr>
      <xdr:spPr>
        <a:xfrm>
          <a:off x="2714625" y="3248025"/>
          <a:ext cx="1390650" cy="476250"/>
        </a:xfrm>
        <a:prstGeom prst="rect">
          <a:avLst/>
        </a:prstGeom>
        <a:noFill/>
        <a:ln w="317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419100</xdr:colOff>
      <xdr:row>15</xdr:row>
      <xdr:rowOff>114300</xdr:rowOff>
    </xdr:from>
    <xdr:to>
      <xdr:col>6</xdr:col>
      <xdr:colOff>438150</xdr:colOff>
      <xdr:row>16</xdr:row>
      <xdr:rowOff>76200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CAC7E98-E0AC-41E8-94C2-2BC182F4455E}"/>
            </a:ext>
          </a:extLst>
        </xdr:cNvPr>
        <xdr:cNvSpPr/>
      </xdr:nvSpPr>
      <xdr:spPr>
        <a:xfrm>
          <a:off x="2695575" y="3781425"/>
          <a:ext cx="1390650" cy="200025"/>
        </a:xfrm>
        <a:prstGeom prst="rect">
          <a:avLst/>
        </a:prstGeom>
        <a:noFill/>
        <a:ln w="31750">
          <a:solidFill>
            <a:srgbClr val="0070C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174625</xdr:colOff>
      <xdr:row>4</xdr:row>
      <xdr:rowOff>104775</xdr:rowOff>
    </xdr:from>
    <xdr:to>
      <xdr:col>7</xdr:col>
      <xdr:colOff>390525</xdr:colOff>
      <xdr:row>11</xdr:row>
      <xdr:rowOff>123825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663549A-BF55-444C-9EF3-8282F79317FD}"/>
            </a:ext>
          </a:extLst>
        </xdr:cNvPr>
        <xdr:cNvSpPr/>
      </xdr:nvSpPr>
      <xdr:spPr>
        <a:xfrm>
          <a:off x="174625" y="1152525"/>
          <a:ext cx="4549775" cy="1685925"/>
        </a:xfrm>
        <a:prstGeom prst="rect">
          <a:avLst/>
        </a:prstGeom>
        <a:noFill/>
        <a:ln w="31750">
          <a:solidFill>
            <a:srgbClr val="92D05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123825</xdr:colOff>
      <xdr:row>11</xdr:row>
      <xdr:rowOff>190499</xdr:rowOff>
    </xdr:from>
    <xdr:to>
      <xdr:col>10</xdr:col>
      <xdr:colOff>104775</xdr:colOff>
      <xdr:row>16</xdr:row>
      <xdr:rowOff>133349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4F544BE8-F3F6-4493-B52A-FAA2C0731AF4}"/>
            </a:ext>
          </a:extLst>
        </xdr:cNvPr>
        <xdr:cNvSpPr/>
      </xdr:nvSpPr>
      <xdr:spPr>
        <a:xfrm>
          <a:off x="4457700" y="2905124"/>
          <a:ext cx="2038350" cy="1133475"/>
        </a:xfrm>
        <a:prstGeom prst="wedgeRectCallout">
          <a:avLst>
            <a:gd name="adj1" fmla="val -67567"/>
            <a:gd name="adj2" fmla="val 15898"/>
          </a:avLst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②「育児休業の予定」欄に、育児休業の取得予定期間を西暦で入力してください。</a:t>
          </a:r>
        </a:p>
      </xdr:txBody>
    </xdr:sp>
    <xdr:clientData/>
  </xdr:twoCellAnchor>
  <xdr:twoCellAnchor>
    <xdr:from>
      <xdr:col>3</xdr:col>
      <xdr:colOff>304801</xdr:colOff>
      <xdr:row>29</xdr:row>
      <xdr:rowOff>76200</xdr:rowOff>
    </xdr:from>
    <xdr:to>
      <xdr:col>6</xdr:col>
      <xdr:colOff>666751</xdr:colOff>
      <xdr:row>32</xdr:row>
      <xdr:rowOff>85725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7395772A-B841-45CF-86E7-228E507E29EE}"/>
            </a:ext>
          </a:extLst>
        </xdr:cNvPr>
        <xdr:cNvSpPr/>
      </xdr:nvSpPr>
      <xdr:spPr>
        <a:xfrm>
          <a:off x="1895476" y="7077075"/>
          <a:ext cx="2419350" cy="723900"/>
        </a:xfrm>
        <a:prstGeom prst="wedgeRectCallout">
          <a:avLst>
            <a:gd name="adj1" fmla="val -34581"/>
            <a:gd name="adj2" fmla="val -96462"/>
          </a:avLst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④「育児休業給付金」を確認しましょう。</a:t>
          </a:r>
        </a:p>
      </xdr:txBody>
    </xdr:sp>
    <xdr:clientData/>
  </xdr:twoCellAnchor>
  <xdr:twoCellAnchor>
    <xdr:from>
      <xdr:col>3</xdr:col>
      <xdr:colOff>47625</xdr:colOff>
      <xdr:row>25</xdr:row>
      <xdr:rowOff>85725</xdr:rowOff>
    </xdr:from>
    <xdr:to>
      <xdr:col>6</xdr:col>
      <xdr:colOff>123824</xdr:colOff>
      <xdr:row>27</xdr:row>
      <xdr:rowOff>95250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2DCFE51-6DC3-4F7E-872D-AC0447EBD3FD}"/>
            </a:ext>
          </a:extLst>
        </xdr:cNvPr>
        <xdr:cNvSpPr/>
      </xdr:nvSpPr>
      <xdr:spPr>
        <a:xfrm>
          <a:off x="1638300" y="6134100"/>
          <a:ext cx="2133599" cy="485775"/>
        </a:xfrm>
        <a:prstGeom prst="rect">
          <a:avLst/>
        </a:prstGeom>
        <a:noFill/>
        <a:ln w="31750">
          <a:solidFill>
            <a:srgbClr val="00B0F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DC2B6-66A3-41E9-B6C2-8114963A1001}">
  <dimension ref="B1:K2"/>
  <sheetViews>
    <sheetView zoomScaleNormal="100" workbookViewId="0">
      <selection activeCell="M3" sqref="M3"/>
    </sheetView>
  </sheetViews>
  <sheetFormatPr defaultRowHeight="18.75" x14ac:dyDescent="0.15"/>
  <cols>
    <col min="1" max="1" width="2.875" style="10" customWidth="1"/>
    <col min="2" max="10" width="9" style="10"/>
    <col min="11" max="11" width="4.375" style="10" customWidth="1"/>
    <col min="12" max="16384" width="9" style="10"/>
  </cols>
  <sheetData>
    <row r="1" spans="2:11" ht="26.25" customHeight="1" x14ac:dyDescent="0.15">
      <c r="B1" s="65" t="s">
        <v>41</v>
      </c>
      <c r="C1" s="65"/>
      <c r="D1" s="65"/>
      <c r="E1" s="65"/>
      <c r="F1" s="65"/>
      <c r="G1" s="65"/>
      <c r="H1" s="65"/>
      <c r="I1" s="65"/>
      <c r="J1" s="65"/>
      <c r="K1" s="65"/>
    </row>
    <row r="2" spans="2:11" x14ac:dyDescent="0.15">
      <c r="B2" s="64" t="s">
        <v>42</v>
      </c>
      <c r="C2" s="64"/>
      <c r="D2" s="64"/>
      <c r="E2" s="64"/>
      <c r="F2" s="64"/>
      <c r="G2" s="64"/>
      <c r="H2" s="64"/>
    </row>
  </sheetData>
  <sheetProtection sheet="1" objects="1" scenarios="1" selectLockedCells="1"/>
  <mergeCells count="2">
    <mergeCell ref="B2:H2"/>
    <mergeCell ref="B1:K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3"/>
  <sheetViews>
    <sheetView tabSelected="1" zoomScaleNormal="100" workbookViewId="0">
      <selection activeCell="E17" sqref="E17"/>
    </sheetView>
  </sheetViews>
  <sheetFormatPr defaultRowHeight="18.75" x14ac:dyDescent="0.15"/>
  <cols>
    <col min="1" max="1" width="3.125" style="10" customWidth="1"/>
    <col min="2" max="2" width="4.625" style="10" customWidth="1"/>
    <col min="3" max="4" width="16.625" style="10" customWidth="1"/>
    <col min="5" max="5" width="13.625" style="10" customWidth="1"/>
    <col min="6" max="6" width="6.375" style="12" customWidth="1"/>
    <col min="7" max="7" width="4.625" style="12" customWidth="1"/>
    <col min="8" max="8" width="5.625" style="12" customWidth="1"/>
    <col min="9" max="9" width="9.375" style="12" customWidth="1"/>
    <col min="10" max="10" width="5" style="10" customWidth="1"/>
    <col min="11" max="11" width="4.25" style="11" customWidth="1"/>
    <col min="12" max="16384" width="9" style="10"/>
  </cols>
  <sheetData>
    <row r="1" spans="1:11" x14ac:dyDescent="0.15">
      <c r="H1" s="40" t="s">
        <v>39</v>
      </c>
    </row>
    <row r="2" spans="1:11" ht="29.25" customHeight="1" x14ac:dyDescent="0.15">
      <c r="A2" s="66" t="s">
        <v>38</v>
      </c>
      <c r="B2" s="66"/>
      <c r="C2" s="66"/>
      <c r="D2" s="66"/>
      <c r="E2" s="66"/>
      <c r="F2" s="66"/>
      <c r="G2" s="66"/>
      <c r="H2" s="66"/>
      <c r="I2" s="9"/>
    </row>
    <row r="3" spans="1:11" ht="17.25" customHeight="1" x14ac:dyDescent="0.15">
      <c r="A3" s="24"/>
      <c r="B3" s="24"/>
      <c r="C3" s="24"/>
      <c r="D3" s="24"/>
      <c r="E3" s="24"/>
      <c r="F3" s="24"/>
      <c r="G3" s="24"/>
      <c r="H3" s="24"/>
      <c r="I3" s="9"/>
    </row>
    <row r="4" spans="1:11" ht="23.25" customHeight="1" x14ac:dyDescent="0.15">
      <c r="A4" s="38" t="s">
        <v>40</v>
      </c>
      <c r="B4" s="33"/>
      <c r="C4" s="25"/>
      <c r="D4" s="25"/>
      <c r="E4" s="25"/>
      <c r="F4" s="25"/>
      <c r="G4" s="25"/>
      <c r="H4" s="26"/>
      <c r="I4" s="9"/>
    </row>
    <row r="5" spans="1:11" ht="20.100000000000001" customHeight="1" x14ac:dyDescent="0.15">
      <c r="A5" s="28" t="s">
        <v>34</v>
      </c>
      <c r="B5" s="27" t="s">
        <v>36</v>
      </c>
      <c r="C5" s="27"/>
      <c r="D5" s="27"/>
      <c r="E5" s="27"/>
      <c r="F5" s="27"/>
      <c r="G5" s="27"/>
      <c r="H5" s="29"/>
      <c r="I5" s="9"/>
    </row>
    <row r="6" spans="1:11" ht="20.100000000000001" customHeight="1" x14ac:dyDescent="0.15">
      <c r="A6" s="28"/>
      <c r="B6" s="70" t="s">
        <v>43</v>
      </c>
      <c r="C6" s="70"/>
      <c r="D6" s="70"/>
      <c r="E6" s="70"/>
      <c r="F6" s="70"/>
      <c r="G6" s="70"/>
      <c r="H6" s="71"/>
      <c r="I6" s="9"/>
    </row>
    <row r="7" spans="1:11" ht="20.100000000000001" customHeight="1" x14ac:dyDescent="0.15">
      <c r="A7" s="28"/>
      <c r="B7" s="70"/>
      <c r="C7" s="70"/>
      <c r="D7" s="70"/>
      <c r="E7" s="70"/>
      <c r="F7" s="70"/>
      <c r="G7" s="70"/>
      <c r="H7" s="71"/>
      <c r="I7" s="9"/>
    </row>
    <row r="8" spans="1:11" ht="20.100000000000001" customHeight="1" x14ac:dyDescent="0.15">
      <c r="A8" s="28" t="s">
        <v>34</v>
      </c>
      <c r="B8" s="70" t="s">
        <v>37</v>
      </c>
      <c r="C8" s="70"/>
      <c r="D8" s="70"/>
      <c r="E8" s="70"/>
      <c r="F8" s="70"/>
      <c r="G8" s="70"/>
      <c r="H8" s="71"/>
      <c r="I8" s="9"/>
    </row>
    <row r="9" spans="1:11" ht="20.100000000000001" customHeight="1" x14ac:dyDescent="0.15">
      <c r="A9" s="28"/>
      <c r="B9" s="70"/>
      <c r="C9" s="70"/>
      <c r="D9" s="70"/>
      <c r="E9" s="70"/>
      <c r="F9" s="70"/>
      <c r="G9" s="70"/>
      <c r="H9" s="71"/>
      <c r="I9" s="9"/>
    </row>
    <row r="10" spans="1:11" ht="20.100000000000001" customHeight="1" x14ac:dyDescent="0.15">
      <c r="A10" s="28" t="s">
        <v>34</v>
      </c>
      <c r="B10" s="27" t="s">
        <v>35</v>
      </c>
      <c r="C10" s="27"/>
      <c r="D10" s="27"/>
      <c r="E10" s="27"/>
      <c r="F10" s="27"/>
      <c r="G10" s="27"/>
      <c r="H10" s="29"/>
      <c r="I10" s="9"/>
    </row>
    <row r="11" spans="1:11" ht="4.5" customHeight="1" x14ac:dyDescent="0.15">
      <c r="A11" s="30"/>
      <c r="B11" s="31"/>
      <c r="C11" s="31"/>
      <c r="D11" s="31"/>
      <c r="E11" s="31"/>
      <c r="F11" s="31"/>
      <c r="G11" s="31"/>
      <c r="H11" s="32"/>
      <c r="I11" s="9"/>
    </row>
    <row r="12" spans="1:11" ht="20.100000000000001" customHeight="1" x14ac:dyDescent="0.15">
      <c r="A12" s="27"/>
      <c r="B12" s="27"/>
      <c r="C12" s="27"/>
      <c r="D12" s="27"/>
      <c r="E12" s="27"/>
      <c r="F12" s="27"/>
      <c r="G12" s="27"/>
      <c r="H12" s="27"/>
      <c r="I12" s="9"/>
    </row>
    <row r="13" spans="1:11" x14ac:dyDescent="0.15">
      <c r="D13" s="67" t="s">
        <v>1</v>
      </c>
      <c r="E13" s="67"/>
      <c r="F13" s="7"/>
      <c r="G13" s="7"/>
    </row>
    <row r="14" spans="1:11" ht="14.25" customHeight="1" x14ac:dyDescent="0.15">
      <c r="A14" s="13"/>
      <c r="B14" s="13"/>
      <c r="C14" s="39" t="s">
        <v>33</v>
      </c>
    </row>
    <row r="15" spans="1:11" ht="21.75" customHeight="1" x14ac:dyDescent="0.15">
      <c r="C15" s="77" t="s">
        <v>3</v>
      </c>
      <c r="D15" s="14" t="s">
        <v>29</v>
      </c>
      <c r="E15" s="83"/>
      <c r="F15" s="84"/>
      <c r="G15" s="36"/>
      <c r="H15" s="15"/>
      <c r="I15" s="10"/>
      <c r="J15" s="11"/>
      <c r="K15" s="10"/>
    </row>
    <row r="16" spans="1:11" ht="21.75" customHeight="1" x14ac:dyDescent="0.15">
      <c r="C16" s="78"/>
      <c r="D16" s="16" t="s">
        <v>30</v>
      </c>
      <c r="E16" s="68"/>
      <c r="F16" s="69"/>
      <c r="G16" s="36"/>
      <c r="H16" s="17"/>
      <c r="I16" s="10"/>
      <c r="J16" s="11"/>
      <c r="K16" s="10"/>
    </row>
    <row r="17" spans="2:11" ht="21.75" customHeight="1" x14ac:dyDescent="0.15">
      <c r="C17" s="81" t="s">
        <v>44</v>
      </c>
      <c r="D17" s="82"/>
      <c r="E17" s="8"/>
      <c r="F17" s="18" t="s">
        <v>0</v>
      </c>
      <c r="G17" s="22"/>
      <c r="H17" s="37"/>
      <c r="I17" s="19"/>
      <c r="J17" s="20"/>
      <c r="K17" s="10"/>
    </row>
    <row r="18" spans="2:11" ht="20.100000000000001" customHeight="1" x14ac:dyDescent="0.15">
      <c r="C18" s="85" t="str">
        <f>IFERROR(IF(E25&gt;304,"※育児休業給付金は、子が１歳に達するまで支給されます。最大で２歳まで延長可能ですが、別途手続きが必要です。",""),"※育児休業取得予定日の入力に誤りがあります。")</f>
        <v/>
      </c>
      <c r="D18" s="85"/>
      <c r="E18" s="85"/>
      <c r="F18" s="85"/>
    </row>
    <row r="19" spans="2:11" ht="20.100000000000001" customHeight="1" x14ac:dyDescent="0.15">
      <c r="C19" s="86"/>
      <c r="D19" s="86"/>
      <c r="E19" s="86"/>
      <c r="F19" s="86"/>
      <c r="G19" s="63"/>
      <c r="H19" s="63"/>
      <c r="I19" s="63"/>
    </row>
    <row r="20" spans="2:11" ht="21.75" customHeight="1" x14ac:dyDescent="0.15">
      <c r="C20" s="74" t="s">
        <v>16</v>
      </c>
      <c r="D20" s="72" t="s">
        <v>17</v>
      </c>
      <c r="E20" s="21" t="s">
        <v>12</v>
      </c>
      <c r="F20" s="41">
        <v>0.67</v>
      </c>
      <c r="G20" s="34"/>
      <c r="H20" s="10"/>
      <c r="I20" s="11"/>
      <c r="K20" s="10"/>
    </row>
    <row r="21" spans="2:11" ht="21.75" customHeight="1" x14ac:dyDescent="0.15">
      <c r="C21" s="75"/>
      <c r="D21" s="73"/>
      <c r="E21" s="21" t="s">
        <v>13</v>
      </c>
      <c r="F21" s="42">
        <v>0.5</v>
      </c>
      <c r="G21" s="34"/>
      <c r="H21" s="10"/>
      <c r="I21" s="11"/>
      <c r="K21" s="10"/>
    </row>
    <row r="22" spans="2:11" ht="21.75" customHeight="1" x14ac:dyDescent="0.15">
      <c r="C22" s="75"/>
      <c r="D22" s="49" t="s">
        <v>14</v>
      </c>
      <c r="E22" s="21">
        <f>'計算用（操作不可）'!F9</f>
        <v>2577</v>
      </c>
      <c r="F22" s="43" t="s">
        <v>10</v>
      </c>
      <c r="G22" s="35"/>
      <c r="H22" s="10"/>
      <c r="I22" s="11"/>
      <c r="K22" s="10"/>
    </row>
    <row r="23" spans="2:11" ht="21.75" customHeight="1" x14ac:dyDescent="0.15">
      <c r="C23" s="75"/>
      <c r="D23" s="19" t="s">
        <v>15</v>
      </c>
      <c r="E23" s="21">
        <f>ROUNDDOWN(E22*F20,0)</f>
        <v>1726</v>
      </c>
      <c r="F23" s="44" t="s">
        <v>10</v>
      </c>
      <c r="G23" s="35"/>
      <c r="H23" s="10"/>
      <c r="I23" s="11"/>
      <c r="K23" s="10"/>
    </row>
    <row r="24" spans="2:11" ht="21.75" customHeight="1" x14ac:dyDescent="0.15">
      <c r="C24" s="75"/>
      <c r="D24" s="49" t="s">
        <v>32</v>
      </c>
      <c r="E24" s="21">
        <f>ROUNDDOWN(E22*F21,0)</f>
        <v>1288</v>
      </c>
      <c r="F24" s="43" t="s">
        <v>10</v>
      </c>
      <c r="G24" s="35"/>
      <c r="H24" s="10"/>
      <c r="I24" s="11"/>
      <c r="K24" s="10"/>
    </row>
    <row r="25" spans="2:11" ht="21.75" customHeight="1" x14ac:dyDescent="0.15">
      <c r="C25" s="76"/>
      <c r="D25" s="50" t="s">
        <v>9</v>
      </c>
      <c r="E25" s="21">
        <f>'計算用（操作不可）'!H15+'計算用（操作不可）'!F19</f>
        <v>1</v>
      </c>
      <c r="F25" s="45" t="s">
        <v>11</v>
      </c>
      <c r="G25" s="35"/>
      <c r="H25" s="10"/>
      <c r="I25" s="11"/>
      <c r="K25" s="10"/>
    </row>
    <row r="26" spans="2:11" ht="21.75" customHeight="1" x14ac:dyDescent="0.15">
      <c r="C26" s="46"/>
      <c r="D26" s="19"/>
      <c r="E26" s="23"/>
      <c r="F26" s="35"/>
      <c r="G26" s="35"/>
      <c r="H26" s="10"/>
      <c r="I26" s="11"/>
      <c r="K26" s="10"/>
    </row>
    <row r="27" spans="2:11" ht="21.75" customHeight="1" thickBot="1" x14ac:dyDescent="0.2">
      <c r="B27" s="51"/>
      <c r="C27" s="52"/>
      <c r="D27" s="53"/>
      <c r="E27" s="54"/>
      <c r="F27" s="55"/>
      <c r="G27" s="56"/>
      <c r="H27" s="10"/>
      <c r="I27" s="11"/>
      <c r="K27" s="10"/>
    </row>
    <row r="28" spans="2:11" ht="31.5" customHeight="1" thickBot="1" x14ac:dyDescent="0.2">
      <c r="B28" s="57"/>
      <c r="C28" s="47" t="s">
        <v>31</v>
      </c>
      <c r="D28" s="79">
        <f>IF(E25&lt;=180,E23*E25,(E23*180)+(E25-180)*E24)</f>
        <v>1726</v>
      </c>
      <c r="E28" s="80"/>
      <c r="F28" s="48" t="s">
        <v>10</v>
      </c>
      <c r="G28" s="58"/>
      <c r="H28" s="10"/>
      <c r="I28" s="11"/>
      <c r="K28" s="10"/>
    </row>
    <row r="29" spans="2:11" ht="15.95" customHeight="1" x14ac:dyDescent="0.15">
      <c r="B29" s="59"/>
      <c r="C29" s="60"/>
      <c r="D29" s="60"/>
      <c r="E29" s="60"/>
      <c r="F29" s="61"/>
      <c r="G29" s="62"/>
    </row>
    <row r="30" spans="2:11" ht="15.95" customHeight="1" x14ac:dyDescent="0.15">
      <c r="F30" s="23"/>
      <c r="G30" s="23"/>
    </row>
    <row r="31" spans="2:11" x14ac:dyDescent="0.15">
      <c r="F31" s="23"/>
      <c r="G31" s="23"/>
    </row>
    <row r="32" spans="2:11" x14ac:dyDescent="0.15">
      <c r="F32" s="23"/>
      <c r="G32" s="23"/>
    </row>
    <row r="33" spans="6:7" x14ac:dyDescent="0.15">
      <c r="F33" s="23"/>
      <c r="G33" s="23"/>
    </row>
  </sheetData>
  <sheetProtection sheet="1" objects="1" scenarios="1" selectLockedCells="1"/>
  <mergeCells count="12">
    <mergeCell ref="D20:D21"/>
    <mergeCell ref="C20:C25"/>
    <mergeCell ref="C15:C16"/>
    <mergeCell ref="D28:E28"/>
    <mergeCell ref="C17:D17"/>
    <mergeCell ref="E15:F15"/>
    <mergeCell ref="C18:F19"/>
    <mergeCell ref="A2:H2"/>
    <mergeCell ref="D13:E13"/>
    <mergeCell ref="E16:F16"/>
    <mergeCell ref="B6:H7"/>
    <mergeCell ref="B8:H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2:J19"/>
  <sheetViews>
    <sheetView workbookViewId="0">
      <selection activeCell="G6" sqref="G6:H8"/>
    </sheetView>
  </sheetViews>
  <sheetFormatPr defaultRowHeight="13.5" x14ac:dyDescent="0.15"/>
  <cols>
    <col min="1" max="1" width="16" customWidth="1"/>
    <col min="2" max="2" width="11.25" customWidth="1"/>
    <col min="3" max="3" width="5" style="1" customWidth="1"/>
    <col min="4" max="4" width="11.25" customWidth="1"/>
    <col min="5" max="5" width="6.5" customWidth="1"/>
    <col min="6" max="8" width="12.375" customWidth="1"/>
  </cols>
  <sheetData>
    <row r="2" spans="1:10" x14ac:dyDescent="0.15">
      <c r="D2" t="s">
        <v>5</v>
      </c>
    </row>
    <row r="3" spans="1:10" x14ac:dyDescent="0.15">
      <c r="D3" t="s">
        <v>4</v>
      </c>
      <c r="E3" t="s">
        <v>6</v>
      </c>
      <c r="F3" s="2">
        <v>15020</v>
      </c>
      <c r="G3" s="89" t="s">
        <v>28</v>
      </c>
      <c r="H3" s="89"/>
      <c r="I3" s="89"/>
      <c r="J3" s="89"/>
    </row>
    <row r="4" spans="1:10" x14ac:dyDescent="0.15">
      <c r="E4" t="s">
        <v>7</v>
      </c>
      <c r="F4" s="2">
        <v>2577</v>
      </c>
      <c r="G4" s="89"/>
      <c r="H4" s="89"/>
      <c r="I4" s="89"/>
      <c r="J4" s="89"/>
    </row>
    <row r="6" spans="1:10" x14ac:dyDescent="0.15">
      <c r="F6">
        <f>IF(ROUNDDOWN(入力・確認用!E17/30,0)&gt;=F3,F3,0)</f>
        <v>0</v>
      </c>
      <c r="G6" s="90"/>
      <c r="H6" s="91"/>
    </row>
    <row r="7" spans="1:10" x14ac:dyDescent="0.15">
      <c r="F7">
        <f>IF(ROUNDDOWN(入力・確認用!E17/30,0)&lt;=F4,F4,0)</f>
        <v>2577</v>
      </c>
      <c r="G7" s="91"/>
      <c r="H7" s="91"/>
    </row>
    <row r="8" spans="1:10" x14ac:dyDescent="0.15">
      <c r="F8">
        <f>IF(AND(ROUNDDOWN(入力・確認用!E17/30,0)&gt;F4,ROUNDDOWN(入力・確認用!E17/30,0)&lt;F3),ROUNDDOWN(入力・確認用!E17/30,0),0)</f>
        <v>0</v>
      </c>
      <c r="G8" s="91"/>
      <c r="H8" s="91"/>
    </row>
    <row r="9" spans="1:10" x14ac:dyDescent="0.15">
      <c r="D9" s="87" t="s">
        <v>8</v>
      </c>
      <c r="E9" s="88"/>
      <c r="F9" s="3">
        <f>SUM(F6:F8)</f>
        <v>2577</v>
      </c>
    </row>
    <row r="13" spans="1:10" x14ac:dyDescent="0.15">
      <c r="A13" t="s">
        <v>18</v>
      </c>
      <c r="B13" t="s">
        <v>19</v>
      </c>
      <c r="D13" t="s">
        <v>2</v>
      </c>
      <c r="F13" s="5">
        <f>入力・確認用!$E$15</f>
        <v>0</v>
      </c>
      <c r="G13" s="4" t="s">
        <v>20</v>
      </c>
      <c r="H13" s="5">
        <f>入力・確認用!$E$16</f>
        <v>0</v>
      </c>
    </row>
    <row r="15" spans="1:10" x14ac:dyDescent="0.15">
      <c r="D15" t="s">
        <v>21</v>
      </c>
      <c r="F15" s="6">
        <f>DATEDIF(F13,H13,"m")</f>
        <v>0</v>
      </c>
      <c r="G15" t="s">
        <v>24</v>
      </c>
      <c r="H15" s="4">
        <f>F15*30</f>
        <v>0</v>
      </c>
      <c r="I15" t="s">
        <v>23</v>
      </c>
    </row>
    <row r="16" spans="1:10" x14ac:dyDescent="0.15">
      <c r="C16" s="4"/>
      <c r="F16" s="6"/>
      <c r="H16" s="4"/>
    </row>
    <row r="17" spans="4:8" x14ac:dyDescent="0.15">
      <c r="D17" t="s">
        <v>26</v>
      </c>
      <c r="F17" s="5">
        <f>EDATE($F$13,F15)</f>
        <v>0</v>
      </c>
      <c r="G17" s="4" t="s">
        <v>27</v>
      </c>
      <c r="H17" s="5">
        <f>H13</f>
        <v>0</v>
      </c>
    </row>
    <row r="19" spans="4:8" x14ac:dyDescent="0.15">
      <c r="D19" t="s">
        <v>25</v>
      </c>
      <c r="F19" s="6">
        <f>DATEDIF(F17,H17,"d")+1</f>
        <v>1</v>
      </c>
      <c r="G19" t="s">
        <v>22</v>
      </c>
    </row>
  </sheetData>
  <sheetProtection sheet="1" objects="1" scenarios="1" selectLockedCells="1"/>
  <mergeCells count="3">
    <mergeCell ref="D9:E9"/>
    <mergeCell ref="G3:J4"/>
    <mergeCell ref="G6:H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使い方</vt:lpstr>
      <vt:lpstr>入力・確認用</vt:lpstr>
      <vt:lpstr>計算用（操作不可）</vt:lpstr>
      <vt:lpstr>入力・確認用!Print_Area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まいぼた</dc:creator>
  <cp:lastModifiedBy>横浜市立大学</cp:lastModifiedBy>
  <cp:lastPrinted>2021-12-13T06:20:24Z</cp:lastPrinted>
  <dcterms:created xsi:type="dcterms:W3CDTF">2016-11-16T07:33:36Z</dcterms:created>
  <dcterms:modified xsi:type="dcterms:W3CDTF">2022-01-21T00:52:14Z</dcterms:modified>
</cp:coreProperties>
</file>