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ables/table2.xml" ContentType="application/vnd.openxmlformats-officedocument.spreadsheetml.table+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Y:\研究費執行マニュアル（様式集 旅費の手引き）\2024年度\2 様式変更関係\0 発議書（2024）\"/>
    </mc:Choice>
  </mc:AlternateContent>
  <xr:revisionPtr revIDLastSave="0" documentId="13_ncr:1_{70884F2D-9A22-4629-BEAF-000D0B86FF31}" xr6:coauthVersionLast="47" xr6:coauthVersionMax="47" xr10:uidLastSave="{00000000-0000-0000-0000-000000000000}"/>
  <bookViews>
    <workbookView xWindow="30120" yWindow="150" windowWidth="26130" windowHeight="15360" activeTab="1" xr2:uid="{00000000-000D-0000-FFFF-FFFF00000000}"/>
  </bookViews>
  <sheets>
    <sheet name="資産種別コード" sheetId="5" r:id="rId1"/>
    <sheet name="①管理台帳" sheetId="3" r:id="rId2"/>
    <sheet name="➁発議書（様式）" sheetId="4" r:id="rId3"/>
    <sheet name="【記入例】①管理台帳 " sheetId="6" r:id="rId4"/>
    <sheet name="【記入例】➁発議書" sheetId="7" r:id="rId5"/>
  </sheets>
  <externalReferences>
    <externalReference r:id="rId6"/>
    <externalReference r:id="rId7"/>
  </externalReferences>
  <definedNames>
    <definedName name="_xlnm._FilterDatabase" localSheetId="0" hidden="1">資産種別コード!$B$4:$F$111</definedName>
    <definedName name="_xlnm.Print_Area" localSheetId="4">【記入例】➁発議書!$A$2:$H$31</definedName>
    <definedName name="_xlnm.Print_Area" localSheetId="1">①管理台帳!$A$1:$W$112</definedName>
    <definedName name="_xlnm.Print_Area" localSheetId="2">'➁発議書（様式）'!$A$2:$H$27</definedName>
    <definedName name="プロジェクト">[1]プロジェクト一覧表2018!$A$1:$AR$1472</definedName>
    <definedName name="教員マスタ">[1]教員マスタ!$A$1:$K$798</definedName>
    <definedName name="所属">[2]入力制限用リスト!$C$2:$C$13</definedName>
    <definedName name="秘書">[1]秘書!$A$1:$B$50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6" l="1"/>
  <c r="J30" i="6"/>
  <c r="J16" i="6"/>
  <c r="J17" i="6"/>
  <c r="J18" i="6"/>
  <c r="J19" i="6"/>
  <c r="J20" i="6"/>
  <c r="J21" i="6"/>
  <c r="J22" i="6"/>
  <c r="J23" i="6"/>
  <c r="J24" i="6"/>
  <c r="J25" i="6"/>
  <c r="J26" i="6"/>
  <c r="J27" i="6"/>
  <c r="J28" i="6"/>
  <c r="J29" i="6"/>
  <c r="B16" i="4"/>
  <c r="B8" i="4"/>
  <c r="B11" i="4"/>
  <c r="G5" i="7" l="1"/>
  <c r="G5" i="4"/>
  <c r="B11" i="7" l="1"/>
  <c r="B10" i="7"/>
  <c r="B10" i="4"/>
  <c r="F21" i="7" l="1"/>
  <c r="C21" i="7"/>
  <c r="E20" i="7"/>
  <c r="B20" i="7"/>
  <c r="B16" i="7"/>
  <c r="B14" i="7"/>
  <c r="B13" i="7"/>
  <c r="B9" i="7"/>
  <c r="B8" i="7" l="1"/>
  <c r="B7" i="7"/>
  <c r="H21" i="7" l="1"/>
  <c r="G21" i="7"/>
  <c r="F20" i="7"/>
  <c r="C20" i="7"/>
  <c r="D12" i="7"/>
  <c r="J15" i="6"/>
  <c r="J14" i="6"/>
  <c r="J13" i="6"/>
  <c r="C12" i="7"/>
  <c r="M5" i="6" l="1"/>
  <c r="M6" i="6" s="1"/>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24" i="3" l="1"/>
  <c r="I2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3" i="3"/>
  <c r="F21" i="4" l="1"/>
  <c r="C21" i="4"/>
  <c r="E20" i="4"/>
  <c r="B20" i="4"/>
  <c r="B14" i="4"/>
  <c r="B13" i="4"/>
  <c r="B9" i="4"/>
  <c r="B7" i="4"/>
  <c r="H21" i="4"/>
  <c r="G21" i="4"/>
  <c r="F20" i="4"/>
  <c r="C20" i="4"/>
  <c r="D12" i="4"/>
  <c r="I21" i="3"/>
  <c r="I20" i="3"/>
  <c r="I19" i="3"/>
  <c r="I18" i="3"/>
  <c r="I17" i="3"/>
  <c r="I16" i="3"/>
  <c r="I15" i="3"/>
  <c r="I14" i="3"/>
  <c r="I12" i="3"/>
  <c r="L5" i="3" l="1"/>
  <c r="L6" i="3" s="1"/>
  <c r="C1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author>
    <author>ycustaff</author>
  </authors>
  <commentList>
    <comment ref="L11" authorId="0" shapeId="0" xr:uid="{4462C18A-F462-463F-9C1B-144A12F37B78}">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M11" authorId="0" shapeId="0" xr:uid="{D4585E6D-A2CB-4E13-9A33-C0CA08AF8F40}">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D12" authorId="1" shapeId="0" xr:uid="{32E14374-1AD0-4B33-8F67-E3DEBE5A69FC}">
      <text>
        <r>
          <rPr>
            <b/>
            <sz val="9"/>
            <color indexed="81"/>
            <rFont val="MS P ゴシック"/>
            <family val="3"/>
            <charset val="128"/>
          </rPr>
          <t>No.1は参考例になりますので、実際のものを上書して使用してください。
【記入例】①管理台帳のシートに参考例が載っておりますので確認してください。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横浜市立大学</author>
    <author>ycustaff</author>
  </authors>
  <commentList>
    <comment ref="B14" authorId="0" shapeId="0" xr:uid="{A66C70B4-1B0C-4818-91C0-97B8A7311AEA}">
      <text>
        <r>
          <rPr>
            <b/>
            <sz val="9"/>
            <color indexed="81"/>
            <rFont val="ＭＳ Ｐゴシック"/>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B16" authorId="1" shapeId="0" xr:uid="{B24398D9-2B39-4478-AB50-C68C7A618D36}">
      <text>
        <r>
          <rPr>
            <b/>
            <sz val="9"/>
            <color indexed="81"/>
            <rFont val="MS P ゴシック"/>
            <family val="3"/>
            <charset val="128"/>
          </rPr>
          <t>海外出張に関しましては、「海外出張許可願海外出張（研修）許可願 兼 誓約書」の様式変更（R6.4.1～）に伴いまして、下記項目を必ず備考欄にご記入下さい。
★日当の支出の「要」「不要」:職位に関わらず全員ご記入ください。
★切符購入（ICカードなし）：該当者のみ（未記載の場合、自動的にＩＣカード利用料金を適用します。）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ycu</author>
    <author>y</author>
    <author>ycustaff</author>
  </authors>
  <commentList>
    <comment ref="M11" authorId="0" shapeId="0" xr:uid="{07870A32-45D6-4818-96D7-AC858BA0CE1B}">
      <text>
        <r>
          <rPr>
            <sz val="10"/>
            <color indexed="81"/>
            <rFont val="HGPｺﾞｼｯｸM"/>
            <family val="3"/>
            <charset val="128"/>
          </rPr>
          <t>「内容」の記載をもとに、研究費交付元に用途を報告しますので、パソコンや什器などは、その研究費の研究活動のために使用したことが分かるよう記載してください。
また、年度末に多量の消耗品、高額な備品等を購入した場合も、その研究に対する必要性を明記してください。
一見、研究活動と関わりがなさそうな消耗品を購入する場合、その研究に対する必要性（○○の実験に使用するため等）を記載するようにお願いします。</t>
        </r>
      </text>
    </comment>
    <comment ref="N11" authorId="0" shapeId="0" xr:uid="{216F2598-F05E-4F8C-AB42-DA023D48927F}">
      <text>
        <r>
          <rPr>
            <sz val="10"/>
            <color indexed="81"/>
            <rFont val="HGPｺﾞｼｯｸM"/>
            <family val="3"/>
            <charset val="128"/>
          </rPr>
          <t>設備備品を購入する場合は、
設置・管理場所と資産種別コードをこの欄に記載してください。
（資産種別コードは別シート参照）</t>
        </r>
      </text>
    </comment>
    <comment ref="A13" authorId="1" shapeId="0" xr:uid="{C39530FA-CA77-4272-A10E-C7858B30C54F}">
      <text>
        <r>
          <rPr>
            <b/>
            <sz val="9"/>
            <color indexed="81"/>
            <rFont val="MS P ゴシック"/>
            <family val="3"/>
            <charset val="128"/>
          </rPr>
          <t>事前発議した場合、
同じ行を上書きして
事後発議してください</t>
        </r>
      </text>
    </comment>
    <comment ref="N13" authorId="1" shapeId="0" xr:uid="{B7891E98-49F1-4F4C-BFD5-56206733B2A9}">
      <text>
        <r>
          <rPr>
            <b/>
            <sz val="9"/>
            <color indexed="81"/>
            <rFont val="MS P ゴシック"/>
            <family val="3"/>
            <charset val="128"/>
          </rPr>
          <t xml:space="preserve">＜事前決裁＞
 発議書、仕様書（100万円以上の時）、見積書（50万円以上は2社以上、100万円以上は3社以上）、契約書案（必要な場合）
＜事後決裁＞
発議書、納品書、請求書、請書（100万円以上の時）または契約書
</t>
        </r>
      </text>
    </comment>
    <comment ref="A14" authorId="1" shapeId="0" xr:uid="{AC1BEB37-AB51-41E9-BB89-D661A736BDF0}">
      <text>
        <r>
          <rPr>
            <b/>
            <sz val="9"/>
            <color indexed="81"/>
            <rFont val="MS P ゴシック"/>
            <family val="3"/>
            <charset val="128"/>
          </rPr>
          <t>事前発議した場合、
同じ行を上書きして
事後発議してください</t>
        </r>
      </text>
    </comment>
    <comment ref="E14" authorId="1" shapeId="0" xr:uid="{9F696438-00AB-48B4-A07F-F203A6C4DBF8}">
      <text>
        <r>
          <rPr>
            <b/>
            <sz val="9"/>
            <color indexed="81"/>
            <rFont val="MS P ゴシック"/>
            <family val="3"/>
            <charset val="128"/>
          </rPr>
          <t>入札の事前決済については、
100万円単位で金額を記載します。
例）515万円⇒600万と記載し
事後書類で落札金額を記載します。</t>
        </r>
      </text>
    </comment>
    <comment ref="O14" authorId="1" shapeId="0" xr:uid="{E14AED95-DCBE-4ED3-AA47-E4A4D923DC62}">
      <text>
        <r>
          <rPr>
            <b/>
            <sz val="9"/>
            <color indexed="81"/>
            <rFont val="MS P ゴシック"/>
            <family val="3"/>
            <charset val="128"/>
          </rPr>
          <t>事後発議で口座情報を追記</t>
        </r>
      </text>
    </comment>
    <comment ref="I15" authorId="2" shapeId="0" xr:uid="{9EC433CB-EEDA-4DE6-841F-551C17C18874}">
      <text>
        <r>
          <rPr>
            <b/>
            <sz val="9"/>
            <color indexed="81"/>
            <rFont val="MS P ゴシック"/>
            <family val="3"/>
            <charset val="128"/>
          </rPr>
          <t>年会費は「その他」に計上してください。</t>
        </r>
      </text>
    </comment>
    <comment ref="I16" authorId="2" shapeId="0" xr:uid="{05D790EE-7D71-4CEB-B42F-4B45D07A898C}">
      <text>
        <r>
          <rPr>
            <b/>
            <sz val="9"/>
            <color indexed="81"/>
            <rFont val="MS P ゴシック"/>
            <family val="3"/>
            <charset val="128"/>
          </rPr>
          <t>学会参加費は「その他」に計上してください。</t>
        </r>
      </text>
    </comment>
    <comment ref="O16" authorId="1" shapeId="0" xr:uid="{C9398AFD-757A-465C-A250-C9C00FF695AF}">
      <text>
        <r>
          <rPr>
            <b/>
            <sz val="9"/>
            <color indexed="81"/>
            <rFont val="MS P ゴシック"/>
            <family val="3"/>
            <charset val="128"/>
          </rPr>
          <t>事後発議で口座情報を追記</t>
        </r>
      </text>
    </comment>
    <comment ref="I17" authorId="2" shapeId="0" xr:uid="{F9D0995F-61B5-49E2-B53C-AFBE60246404}">
      <text>
        <r>
          <rPr>
            <b/>
            <sz val="9"/>
            <color indexed="81"/>
            <rFont val="MS P ゴシック"/>
            <family val="3"/>
            <charset val="128"/>
          </rPr>
          <t>学会参加費は「その他」に
計上してください。</t>
        </r>
      </text>
    </comment>
    <comment ref="H19" authorId="1" shapeId="0" xr:uid="{6A515952-161C-49B5-84EA-B8CB828EE779}">
      <text>
        <r>
          <rPr>
            <b/>
            <sz val="9"/>
            <color indexed="81"/>
            <rFont val="MS P ゴシック"/>
            <family val="3"/>
            <charset val="128"/>
          </rPr>
          <t>四半期に一度雇用財源の研究費に振り替えます。</t>
        </r>
      </text>
    </comment>
    <comment ref="I24" authorId="1" shapeId="0" xr:uid="{093ABA0C-5D15-4237-B65F-86347BBEA78B}">
      <text>
        <r>
          <rPr>
            <b/>
            <sz val="9"/>
            <color indexed="81"/>
            <rFont val="MS P ゴシック"/>
            <family val="3"/>
            <charset val="128"/>
          </rPr>
          <t>毎月の支給額を
記入してください</t>
        </r>
      </text>
    </comment>
    <comment ref="N24" authorId="1" shapeId="0" xr:uid="{50261EAE-9DD3-4A50-980E-F5DB2B56213F}">
      <text>
        <r>
          <rPr>
            <b/>
            <sz val="9"/>
            <color indexed="81"/>
            <rFont val="MS P ゴシック"/>
            <family val="3"/>
            <charset val="128"/>
          </rPr>
          <t>事後は支出経過表不要</t>
        </r>
      </text>
    </comment>
    <comment ref="N25" authorId="1" shapeId="0" xr:uid="{B5A8ED8D-8E21-4305-84A1-FCB012F2675C}">
      <text>
        <r>
          <rPr>
            <b/>
            <sz val="9"/>
            <color indexed="81"/>
            <rFont val="MS P ゴシック"/>
            <family val="3"/>
            <charset val="128"/>
          </rPr>
          <t>■新規の場合
「新規」と記載し、50万円未満は1社以上、50万円以上は2社以上、100万円以上は3社以上の見積書と、人材派遣業者の評価書を添付する
■継続の場合
見積書1社を添付し、「継続のため単独随意契約とする」旨記載</t>
        </r>
      </text>
    </comment>
    <comment ref="I26" authorId="1" shapeId="0" xr:uid="{DBD21895-72A2-4661-888E-8FC18E120C18}">
      <text>
        <r>
          <rPr>
            <b/>
            <sz val="9"/>
            <color indexed="81"/>
            <rFont val="MS P ゴシック"/>
            <family val="3"/>
            <charset val="128"/>
          </rPr>
          <t>毎月の支給額を
記入してください</t>
        </r>
      </text>
    </comment>
    <comment ref="N26" authorId="1" shapeId="0" xr:uid="{9DA1B929-6786-4D8B-AE89-03A1AA30C3BB}">
      <text>
        <r>
          <rPr>
            <b/>
            <sz val="9"/>
            <color indexed="81"/>
            <rFont val="MS P ゴシック"/>
            <family val="3"/>
            <charset val="128"/>
          </rPr>
          <t>事後は支出経過表不要</t>
        </r>
      </text>
    </comment>
  </commentList>
</comments>
</file>

<file path=xl/sharedStrings.xml><?xml version="1.0" encoding="utf-8"?>
<sst xmlns="http://schemas.openxmlformats.org/spreadsheetml/2006/main" count="409" uniqueCount="303">
  <si>
    <t>50万円以上</t>
    <rPh sb="2" eb="6">
      <t>マンエンイジョウ</t>
    </rPh>
    <phoneticPr fontId="3"/>
  </si>
  <si>
    <t>50万円未満の備品</t>
    <rPh sb="2" eb="4">
      <t>マンエン</t>
    </rPh>
    <rPh sb="4" eb="6">
      <t>ミマン</t>
    </rPh>
    <rPh sb="7" eb="9">
      <t>ビヒン</t>
    </rPh>
    <phoneticPr fontId="3"/>
  </si>
  <si>
    <t>資産種別コード</t>
  </si>
  <si>
    <t>資産種別名称</t>
  </si>
  <si>
    <t>自動車・小型車（〇・六六以下）</t>
  </si>
  <si>
    <t>運動用具類（教材教具類除）</t>
  </si>
  <si>
    <t>自動車・貨物自動車（ダンプ式）</t>
  </si>
  <si>
    <t>運搬機械類（医療用運搬機器類・船車類除）</t>
  </si>
  <si>
    <t>自動車・貨物自動車（その他のもの）</t>
  </si>
  <si>
    <t>クリーン用品類</t>
  </si>
  <si>
    <t>自動車・報道通信用</t>
  </si>
  <si>
    <t>照明器具類</t>
  </si>
  <si>
    <t>自動車・その他のもの</t>
  </si>
  <si>
    <t>文具・事務用機器類（情報処理用機器類除）</t>
  </si>
  <si>
    <t>二輪又は三輪自動車</t>
  </si>
  <si>
    <t>保育器具類</t>
  </si>
  <si>
    <t>自転車</t>
  </si>
  <si>
    <t>冷暖房・空調器具類</t>
  </si>
  <si>
    <t>フォークリフト</t>
  </si>
  <si>
    <t>その他の一般器具・機器類</t>
  </si>
  <si>
    <t>測定工具及び検査工具</t>
  </si>
  <si>
    <t>仮設建物</t>
  </si>
  <si>
    <t>治具及び取付工具</t>
  </si>
  <si>
    <t>工作物類</t>
  </si>
  <si>
    <t>陳列だな及び陳列ケース（冷凍又は冷蔵）</t>
  </si>
  <si>
    <t>サービス用機器類</t>
  </si>
  <si>
    <t>陳列だな及び陳列ケース（その他のもの）</t>
  </si>
  <si>
    <t>消防用機器類（船・自動車類除）</t>
  </si>
  <si>
    <t>その他の家具(金属製)</t>
  </si>
  <si>
    <t>防災・保安用品類</t>
  </si>
  <si>
    <t>その他の家具(非金属製)</t>
  </si>
  <si>
    <t>その他の特殊器具・機器類</t>
  </si>
  <si>
    <t>ラジオ、テレビジョン、その他の音響機器</t>
  </si>
  <si>
    <t>家庭用治療器</t>
  </si>
  <si>
    <t>冷房用又は暖房用機器</t>
  </si>
  <si>
    <t>医科用鋼製器具</t>
  </si>
  <si>
    <t>電気冷蔵庫､洗濯機その他電気又はガス機器</t>
  </si>
  <si>
    <t>処置用機械器具</t>
  </si>
  <si>
    <t>氷冷蔵庫及び冷蔵ストッカー（電気式除く）</t>
  </si>
  <si>
    <t>診療施設用機械装置・附属器具</t>
  </si>
  <si>
    <t>パーソナルコンピューター（サーバー除く）</t>
  </si>
  <si>
    <t>診断用機械器具</t>
  </si>
  <si>
    <t>電子計算機(その他のもの)</t>
  </si>
  <si>
    <t>生体電気現象検査用機械器具・装置</t>
  </si>
  <si>
    <t>複写機､計算機､金銭登録機､その他</t>
  </si>
  <si>
    <t>生体物理現象検査用機械器具・装置</t>
  </si>
  <si>
    <t>その他の事務機器</t>
  </si>
  <si>
    <t>生体現象監視用機械器具・装置</t>
  </si>
  <si>
    <t>度量衡器</t>
  </si>
  <si>
    <t>機能検査用機械器具・装置</t>
  </si>
  <si>
    <t>試験又は測定機器</t>
  </si>
  <si>
    <t>理学診療用機械・装置</t>
  </si>
  <si>
    <t>オペラグラス</t>
  </si>
  <si>
    <t>手術用機械器具・装置</t>
  </si>
  <si>
    <t>カメラ、映画撮影機、映写機及び望遠鏡</t>
  </si>
  <si>
    <t>生体機能補助・代行器</t>
  </si>
  <si>
    <t>引伸機、焼付機、乾燥機、顕微鏡その他</t>
  </si>
  <si>
    <t>歯科用機械器具・装置</t>
  </si>
  <si>
    <t>手さげ金庫</t>
  </si>
  <si>
    <t>医用検体検査機器</t>
  </si>
  <si>
    <t>金庫(その他のもの)</t>
  </si>
  <si>
    <t>画像診断装置</t>
  </si>
  <si>
    <t>理容又は美容機器</t>
  </si>
  <si>
    <t>検査用核医学装置</t>
  </si>
  <si>
    <t>消毒殺菌用機器</t>
  </si>
  <si>
    <t>放射性同位元素治療装置</t>
  </si>
  <si>
    <t>手術機器</t>
  </si>
  <si>
    <t>治療用粒子加速装置</t>
  </si>
  <si>
    <t>血液透析又は血しよう交換用機器</t>
  </si>
  <si>
    <t>医用放射線関連装置・製品</t>
  </si>
  <si>
    <t>作動部分を有する機能回復訓練機器</t>
  </si>
  <si>
    <t>看護関連機器類</t>
  </si>
  <si>
    <t>調剤機器</t>
  </si>
  <si>
    <t>医学医療・看護教育機材機器類</t>
  </si>
  <si>
    <t>歯科診療用ユニット</t>
  </si>
  <si>
    <t>薬剤関連機器類</t>
  </si>
  <si>
    <t>ファイバースコープ</t>
  </si>
  <si>
    <t>その他の医療器具・機器類</t>
  </si>
  <si>
    <t>光学検査機器・その他のもの</t>
  </si>
  <si>
    <t>科学機器類</t>
  </si>
  <si>
    <t>電子装置(移動式､救急医療用､血液分析器)</t>
  </si>
  <si>
    <t>環境保全機器類</t>
  </si>
  <si>
    <t>電子装置(その他のもの)</t>
  </si>
  <si>
    <t>計測機器類</t>
  </si>
  <si>
    <t>その他の医療機器(陶磁器製又はガラス製)</t>
  </si>
  <si>
    <t>光学機器類</t>
  </si>
  <si>
    <t>その他の医療機器(金属製)</t>
  </si>
  <si>
    <t>試験機器類</t>
  </si>
  <si>
    <t>その他の医療機器(その他のもの)</t>
  </si>
  <si>
    <t>測量用計器類</t>
  </si>
  <si>
    <t>その他の器具及び備品(金属製)</t>
  </si>
  <si>
    <t>分析用機器類</t>
  </si>
  <si>
    <t>その他の器具及び備品(非金属製)</t>
  </si>
  <si>
    <t>理化学用設備備品</t>
  </si>
  <si>
    <t>その他の理化学機器類</t>
  </si>
  <si>
    <t>情報処理関連機器類</t>
  </si>
  <si>
    <t>有線・無線通信関連機器類</t>
  </si>
  <si>
    <t>その他の情報・通信機器類</t>
  </si>
  <si>
    <t>印刷機器類（工業用）</t>
  </si>
  <si>
    <t>金型・木型類</t>
  </si>
  <si>
    <t>機関・原動機類（工業用）</t>
  </si>
  <si>
    <t>金属加工機器類</t>
  </si>
  <si>
    <t>建設機械・運搬装置類（自動車類除）</t>
  </si>
  <si>
    <t>工具・道具類</t>
  </si>
  <si>
    <t>農林園芸機器類</t>
  </si>
  <si>
    <t>ポンプ類</t>
  </si>
  <si>
    <t>木工機械類</t>
  </si>
  <si>
    <t>その他の工作・作業機器類</t>
  </si>
  <si>
    <t>大型自動車</t>
  </si>
  <si>
    <t>普通自動車</t>
  </si>
  <si>
    <t>大型特殊自動車</t>
  </si>
  <si>
    <t>自動二輪車</t>
  </si>
  <si>
    <t>小型特殊自動車</t>
  </si>
  <si>
    <t>原動機付自転車</t>
  </si>
  <si>
    <t>その他の標本・模型類</t>
  </si>
  <si>
    <t>図書類</t>
  </si>
  <si>
    <t>情報ソフトウェア</t>
  </si>
  <si>
    <t>プログラムソフトウェア</t>
  </si>
  <si>
    <t>その他の図書類</t>
  </si>
  <si>
    <t>★この台帳に記入した情報が発議書に反映されます。（台帳管理しない場合、発議書に直接入力しても構いません）</t>
    <rPh sb="3" eb="5">
      <t>ダイチョウ</t>
    </rPh>
    <rPh sb="6" eb="8">
      <t>キニュウ</t>
    </rPh>
    <rPh sb="10" eb="12">
      <t>ジョウホウ</t>
    </rPh>
    <rPh sb="13" eb="15">
      <t>ハツギ</t>
    </rPh>
    <rPh sb="15" eb="16">
      <t>ショ</t>
    </rPh>
    <rPh sb="17" eb="19">
      <t>ハンエイ</t>
    </rPh>
    <rPh sb="25" eb="27">
      <t>ダイチョウ</t>
    </rPh>
    <rPh sb="27" eb="29">
      <t>カンリ</t>
    </rPh>
    <rPh sb="32" eb="34">
      <t>バアイ</t>
    </rPh>
    <rPh sb="35" eb="37">
      <t>ハツギ</t>
    </rPh>
    <rPh sb="37" eb="38">
      <t>ショ</t>
    </rPh>
    <rPh sb="39" eb="41">
      <t>チョクセツ</t>
    </rPh>
    <rPh sb="41" eb="43">
      <t>ニュウリョク</t>
    </rPh>
    <rPh sb="46" eb="47">
      <t>カマ</t>
    </rPh>
    <phoneticPr fontId="3"/>
  </si>
  <si>
    <t>■リンク集</t>
    <rPh sb="4" eb="5">
      <t>シュウ</t>
    </rPh>
    <phoneticPr fontId="3"/>
  </si>
  <si>
    <t>※</t>
    <phoneticPr fontId="3"/>
  </si>
  <si>
    <t>欄に入力してください。</t>
    <rPh sb="0" eb="1">
      <t>ラン</t>
    </rPh>
    <rPh sb="2" eb="4">
      <t>ニュウリョク</t>
    </rPh>
    <phoneticPr fontId="3"/>
  </si>
  <si>
    <t>GrowOne財務会計Web</t>
    <phoneticPr fontId="3"/>
  </si>
  <si>
    <t>→ログインできない場合の問い合わせ→</t>
    <rPh sb="9" eb="11">
      <t>バアイ</t>
    </rPh>
    <rPh sb="12" eb="13">
      <t>ト</t>
    </rPh>
    <rPh sb="14" eb="15">
      <t>ア</t>
    </rPh>
    <phoneticPr fontId="3"/>
  </si>
  <si>
    <t>kaikei@yokohama-cu.ac.jp</t>
    <phoneticPr fontId="3"/>
  </si>
  <si>
    <t>研究費予算額</t>
    <rPh sb="0" eb="3">
      <t>ケンキュウヒ</t>
    </rPh>
    <rPh sb="3" eb="5">
      <t>ヨサン</t>
    </rPh>
    <rPh sb="5" eb="6">
      <t>ガク</t>
    </rPh>
    <phoneticPr fontId="3"/>
  </si>
  <si>
    <t xml:space="preserve">※証明書エラーが表示される場合、「サイトの閲覧を続行する」をクリックして閲覧することができます。 </t>
    <phoneticPr fontId="3"/>
  </si>
  <si>
    <t>プロジェクトNo.</t>
    <phoneticPr fontId="3"/>
  </si>
  <si>
    <t>研究費の種類</t>
    <rPh sb="0" eb="3">
      <t>ケンキュウヒ</t>
    </rPh>
    <rPh sb="4" eb="6">
      <t>シュルイ</t>
    </rPh>
    <phoneticPr fontId="3"/>
  </si>
  <si>
    <t>職位</t>
    <rPh sb="0" eb="2">
      <t>ショクイ</t>
    </rPh>
    <phoneticPr fontId="3"/>
  </si>
  <si>
    <t>氏名</t>
    <rPh sb="0" eb="2">
      <t>シメイ</t>
    </rPh>
    <phoneticPr fontId="3"/>
  </si>
  <si>
    <t>診療科名
（医学群のみ）</t>
    <rPh sb="0" eb="3">
      <t>シンリョウカ</t>
    </rPh>
    <rPh sb="3" eb="4">
      <t>メイ</t>
    </rPh>
    <rPh sb="6" eb="8">
      <t>イガク</t>
    </rPh>
    <rPh sb="8" eb="9">
      <t>グン</t>
    </rPh>
    <phoneticPr fontId="3"/>
  </si>
  <si>
    <t>支出額</t>
    <rPh sb="0" eb="2">
      <t>シシュツ</t>
    </rPh>
    <rPh sb="2" eb="3">
      <t>ガク</t>
    </rPh>
    <phoneticPr fontId="3"/>
  </si>
  <si>
    <t>様式掲載ページ</t>
    <rPh sb="0" eb="2">
      <t>ヨウシキ</t>
    </rPh>
    <rPh sb="2" eb="4">
      <t>ケイサイ</t>
    </rPh>
    <phoneticPr fontId="3"/>
  </si>
  <si>
    <t>予算残額（参考）</t>
    <rPh sb="0" eb="2">
      <t>ヨサン</t>
    </rPh>
    <rPh sb="2" eb="4">
      <t>ザンガク</t>
    </rPh>
    <rPh sb="5" eb="7">
      <t>サンコウ</t>
    </rPh>
    <phoneticPr fontId="3"/>
  </si>
  <si>
    <t>※予算残額は参考値です。
必ずGrowOne財務会計Webで確認してください。
https://fasys.office.yokohama-cu.ac.jp/ncnu/index.jsp</t>
    <rPh sb="1" eb="3">
      <t>ヨサン</t>
    </rPh>
    <rPh sb="3" eb="5">
      <t>ザンガク</t>
    </rPh>
    <rPh sb="6" eb="8">
      <t>サンコウ</t>
    </rPh>
    <rPh sb="8" eb="9">
      <t>ネ</t>
    </rPh>
    <rPh sb="13" eb="14">
      <t>カナラ</t>
    </rPh>
    <rPh sb="22" eb="24">
      <t>ザイム</t>
    </rPh>
    <rPh sb="24" eb="26">
      <t>カイケイ</t>
    </rPh>
    <rPh sb="30" eb="32">
      <t>カクニン</t>
    </rPh>
    <phoneticPr fontId="3"/>
  </si>
  <si>
    <t>⇩記載欄が足りなくなったときは、Noを追記してください、（表が作成されます）</t>
    <rPh sb="1" eb="3">
      <t>キサイ</t>
    </rPh>
    <rPh sb="3" eb="4">
      <t>ラン</t>
    </rPh>
    <rPh sb="5" eb="6">
      <t>タ</t>
    </rPh>
    <rPh sb="19" eb="21">
      <t>ツイキ</t>
    </rPh>
    <rPh sb="29" eb="30">
      <t>ヒョウ</t>
    </rPh>
    <rPh sb="31" eb="33">
      <t>サクセイ</t>
    </rPh>
    <phoneticPr fontId="3"/>
  </si>
  <si>
    <t>個人へ支払の場合のみ、口座情報を入力してください。</t>
    <rPh sb="0" eb="2">
      <t>コジン</t>
    </rPh>
    <rPh sb="3" eb="5">
      <t>シハライ</t>
    </rPh>
    <rPh sb="6" eb="8">
      <t>バアイ</t>
    </rPh>
    <rPh sb="11" eb="13">
      <t>コウザ</t>
    </rPh>
    <rPh sb="13" eb="15">
      <t>ジョウホウ</t>
    </rPh>
    <rPh sb="16" eb="18">
      <t>ニュウリョク</t>
    </rPh>
    <phoneticPr fontId="3"/>
  </si>
  <si>
    <t>⇨適宜記入してください。</t>
    <rPh sb="1" eb="3">
      <t>テキギ</t>
    </rPh>
    <rPh sb="3" eb="5">
      <t>キニュウ</t>
    </rPh>
    <phoneticPr fontId="3"/>
  </si>
  <si>
    <t>発議書
提出日</t>
    <rPh sb="0" eb="2">
      <t>ハツギ</t>
    </rPh>
    <rPh sb="2" eb="3">
      <t>ショ</t>
    </rPh>
    <rPh sb="4" eb="6">
      <t>テイシュツ</t>
    </rPh>
    <rPh sb="6" eb="7">
      <t>ビ</t>
    </rPh>
    <phoneticPr fontId="22"/>
  </si>
  <si>
    <t>発議書
種別</t>
    <rPh sb="0" eb="2">
      <t>ハツギ</t>
    </rPh>
    <rPh sb="2" eb="3">
      <t>ショ</t>
    </rPh>
    <rPh sb="4" eb="6">
      <t>シュベツ</t>
    </rPh>
    <phoneticPr fontId="3"/>
  </si>
  <si>
    <t>No.</t>
    <phoneticPr fontId="3"/>
  </si>
  <si>
    <t>設備備品費</t>
  </si>
  <si>
    <t>消耗品費</t>
    <rPh sb="0" eb="3">
      <t>ショウモウヒン</t>
    </rPh>
    <rPh sb="3" eb="4">
      <t>ヒ</t>
    </rPh>
    <phoneticPr fontId="3"/>
  </si>
  <si>
    <t>旅費</t>
    <rPh sb="0" eb="2">
      <t>リョヒ</t>
    </rPh>
    <phoneticPr fontId="3"/>
  </si>
  <si>
    <t>謝金</t>
    <rPh sb="0" eb="2">
      <t>シャキン</t>
    </rPh>
    <phoneticPr fontId="3"/>
  </si>
  <si>
    <t>その他</t>
    <rPh sb="2" eb="3">
      <t>タ</t>
    </rPh>
    <phoneticPr fontId="3"/>
  </si>
  <si>
    <t>支出金額（税込総額）
自動計算</t>
    <rPh sb="0" eb="2">
      <t>シシュツ</t>
    </rPh>
    <rPh sb="2" eb="4">
      <t>キンガク</t>
    </rPh>
    <rPh sb="5" eb="7">
      <t>ゼイコミ</t>
    </rPh>
    <rPh sb="7" eb="9">
      <t>ソウガク</t>
    </rPh>
    <rPh sb="11" eb="13">
      <t>ジドウ</t>
    </rPh>
    <rPh sb="13" eb="15">
      <t>ケイサン</t>
    </rPh>
    <phoneticPr fontId="6"/>
  </si>
  <si>
    <t>（消費税額）
事務記入欄</t>
    <rPh sb="1" eb="4">
      <t>ショウヒゼイ</t>
    </rPh>
    <rPh sb="4" eb="5">
      <t>ガク</t>
    </rPh>
    <rPh sb="7" eb="9">
      <t>ジム</t>
    </rPh>
    <rPh sb="9" eb="11">
      <t>キニュウ</t>
    </rPh>
    <rPh sb="11" eb="12">
      <t>ラン</t>
    </rPh>
    <phoneticPr fontId="3"/>
  </si>
  <si>
    <t>支払先（会社名等）</t>
    <rPh sb="0" eb="2">
      <t>シハライ</t>
    </rPh>
    <rPh sb="2" eb="3">
      <t>サキ</t>
    </rPh>
    <rPh sb="4" eb="7">
      <t>カイシャメイ</t>
    </rPh>
    <rPh sb="7" eb="8">
      <t>トウ</t>
    </rPh>
    <phoneticPr fontId="6"/>
  </si>
  <si>
    <t>内容（品名・用途等）</t>
    <rPh sb="0" eb="2">
      <t>ナイヨウ</t>
    </rPh>
    <rPh sb="3" eb="5">
      <t>ヒンメイ</t>
    </rPh>
    <rPh sb="6" eb="8">
      <t>ヨウト</t>
    </rPh>
    <rPh sb="8" eb="9">
      <t>ナド</t>
    </rPh>
    <phoneticPr fontId="10"/>
  </si>
  <si>
    <t>備考（別添可）</t>
    <rPh sb="0" eb="2">
      <t>ビコウ</t>
    </rPh>
    <rPh sb="3" eb="5">
      <t>ベッテン</t>
    </rPh>
    <rPh sb="5" eb="6">
      <t>カ</t>
    </rPh>
    <phoneticPr fontId="6"/>
  </si>
  <si>
    <t>銀行名</t>
    <rPh sb="0" eb="3">
      <t>ギンコウメイ</t>
    </rPh>
    <phoneticPr fontId="6"/>
  </si>
  <si>
    <t>支店名</t>
    <rPh sb="0" eb="2">
      <t>シテン</t>
    </rPh>
    <rPh sb="2" eb="3">
      <t>メイ</t>
    </rPh>
    <phoneticPr fontId="6"/>
  </si>
  <si>
    <t>口座番号</t>
    <rPh sb="0" eb="2">
      <t>コウザ</t>
    </rPh>
    <rPh sb="2" eb="4">
      <t>バンゴウ</t>
    </rPh>
    <phoneticPr fontId="6"/>
  </si>
  <si>
    <t>名義（ｶﾀｶﾅ）</t>
    <rPh sb="0" eb="2">
      <t>メイギ</t>
    </rPh>
    <phoneticPr fontId="3"/>
  </si>
  <si>
    <t>納品日</t>
    <rPh sb="0" eb="3">
      <t>ノウヒンビ</t>
    </rPh>
    <phoneticPr fontId="3"/>
  </si>
  <si>
    <t>納品書NO</t>
    <rPh sb="0" eb="3">
      <t>ノウヒンショ</t>
    </rPh>
    <phoneticPr fontId="3"/>
  </si>
  <si>
    <t>請求書
NO</t>
    <rPh sb="0" eb="3">
      <t>セイキュウショ</t>
    </rPh>
    <phoneticPr fontId="2"/>
  </si>
  <si>
    <t>整理番号</t>
    <rPh sb="0" eb="2">
      <t>セイリ</t>
    </rPh>
    <rPh sb="2" eb="4">
      <t>バンゴウ</t>
    </rPh>
    <phoneticPr fontId="3"/>
  </si>
  <si>
    <t>印刷して提出してください。</t>
    <rPh sb="0" eb="1">
      <t>インサツ</t>
    </rPh>
    <rPh sb="3" eb="5">
      <t>テイシュツ</t>
    </rPh>
    <phoneticPr fontId="3"/>
  </si>
  <si>
    <t>管理台帳No.</t>
    <rPh sb="0" eb="2">
      <t>カンリ</t>
    </rPh>
    <rPh sb="2" eb="4">
      <t>ダイチョウ</t>
    </rPh>
    <phoneticPr fontId="3"/>
  </si>
  <si>
    <t>←台帳Noを入力してください</t>
    <rPh sb="1" eb="3">
      <t>ダイチョウ</t>
    </rPh>
    <rPh sb="6" eb="8">
      <t>ニュウリョク</t>
    </rPh>
    <phoneticPr fontId="3"/>
  </si>
  <si>
    <t>　（①管理台帳に入力した情報が発議書に転記されます。）</t>
    <rPh sb="3" eb="5">
      <t>カンリ</t>
    </rPh>
    <rPh sb="5" eb="7">
      <t>ダイチョウ</t>
    </rPh>
    <rPh sb="8" eb="10">
      <t>ニュウリョク</t>
    </rPh>
    <rPh sb="12" eb="14">
      <t>ジョウホウ</t>
    </rPh>
    <rPh sb="15" eb="17">
      <t>ハツギ</t>
    </rPh>
    <rPh sb="17" eb="18">
      <t>ショ</t>
    </rPh>
    <rPh sb="19" eb="21">
      <t>テンキ</t>
    </rPh>
    <phoneticPr fontId="3"/>
  </si>
  <si>
    <t>　発議書（調達・発注決定書/支出決定依頼書兼支出調書）</t>
    <phoneticPr fontId="3"/>
  </si>
  <si>
    <t>調達・発注・支払申請</t>
    <rPh sb="0" eb="2">
      <t>チョウタツ</t>
    </rPh>
    <rPh sb="3" eb="5">
      <t>ハッチュウ</t>
    </rPh>
    <rPh sb="6" eb="8">
      <t>シハラ</t>
    </rPh>
    <rPh sb="8" eb="10">
      <t>シンセイ</t>
    </rPh>
    <phoneticPr fontId="6"/>
  </si>
  <si>
    <t>プロジェクトNo</t>
    <phoneticPr fontId="6"/>
  </si>
  <si>
    <t>研究費の種類</t>
    <phoneticPr fontId="3"/>
  </si>
  <si>
    <t>研究者職位</t>
    <phoneticPr fontId="6"/>
  </si>
  <si>
    <t>研究者氏名</t>
    <rPh sb="3" eb="5">
      <t>シメイ</t>
    </rPh>
    <phoneticPr fontId="6"/>
  </si>
  <si>
    <r>
      <t>支出金額</t>
    </r>
    <r>
      <rPr>
        <sz val="9"/>
        <rFont val="ＭＳ Ｐ明朝"/>
        <family val="1"/>
        <charset val="128"/>
      </rPr>
      <t>（税込総額）</t>
    </r>
    <rPh sb="0" eb="2">
      <t>シシュツ</t>
    </rPh>
    <rPh sb="2" eb="4">
      <t>キンガク</t>
    </rPh>
    <rPh sb="5" eb="7">
      <t>ゼイコミ</t>
    </rPh>
    <rPh sb="7" eb="9">
      <t>ソウガク</t>
    </rPh>
    <phoneticPr fontId="6"/>
  </si>
  <si>
    <t>￥</t>
    <phoneticPr fontId="6"/>
  </si>
  <si>
    <r>
      <t>支払先</t>
    </r>
    <r>
      <rPr>
        <sz val="10"/>
        <rFont val="ＭＳ Ｐ明朝"/>
        <family val="1"/>
        <charset val="128"/>
      </rPr>
      <t>（会社名等）</t>
    </r>
    <rPh sb="0" eb="2">
      <t>シハライ</t>
    </rPh>
    <rPh sb="2" eb="3">
      <t>サキ</t>
    </rPh>
    <rPh sb="4" eb="6">
      <t>カイシャ</t>
    </rPh>
    <rPh sb="6" eb="7">
      <t>メイ</t>
    </rPh>
    <rPh sb="7" eb="8">
      <t>ナド</t>
    </rPh>
    <phoneticPr fontId="6"/>
  </si>
  <si>
    <r>
      <t>内容</t>
    </r>
    <r>
      <rPr>
        <sz val="10"/>
        <rFont val="ＭＳ Ｐ明朝"/>
        <family val="1"/>
        <charset val="128"/>
      </rPr>
      <t>（品名・用途等）</t>
    </r>
    <rPh sb="0" eb="2">
      <t>ナイヨウ</t>
    </rPh>
    <rPh sb="3" eb="5">
      <t>ヒンメイ</t>
    </rPh>
    <rPh sb="6" eb="8">
      <t>ヨウト</t>
    </rPh>
    <rPh sb="8" eb="9">
      <t>ナド</t>
    </rPh>
    <phoneticPr fontId="10"/>
  </si>
  <si>
    <t>※設備備品を購入する場合は、設置・管理場所をこの欄に記載してください。</t>
    <rPh sb="6" eb="8">
      <t>コウニュウ</t>
    </rPh>
    <rPh sb="10" eb="12">
      <t>バアイ</t>
    </rPh>
    <rPh sb="24" eb="25">
      <t>ラン</t>
    </rPh>
    <phoneticPr fontId="3"/>
  </si>
  <si>
    <t>※※個人へ支払う場合のみ記載。請求書がある場合は記入不要</t>
    <rPh sb="2" eb="4">
      <t>コジン</t>
    </rPh>
    <rPh sb="5" eb="7">
      <t>シハラ</t>
    </rPh>
    <rPh sb="8" eb="10">
      <t>バアイ</t>
    </rPh>
    <rPh sb="12" eb="14">
      <t>キサイ</t>
    </rPh>
    <rPh sb="15" eb="18">
      <t>セイキュウショ</t>
    </rPh>
    <rPh sb="21" eb="23">
      <t>バアイ</t>
    </rPh>
    <rPh sb="24" eb="26">
      <t>キニュウ</t>
    </rPh>
    <rPh sb="26" eb="28">
      <t>フヨウ</t>
    </rPh>
    <phoneticPr fontId="3"/>
  </si>
  <si>
    <t>支払先口座番号</t>
    <rPh sb="0" eb="2">
      <t>シハライ</t>
    </rPh>
    <rPh sb="2" eb="3">
      <t>サキ</t>
    </rPh>
    <rPh sb="3" eb="5">
      <t>コウザ</t>
    </rPh>
    <rPh sb="5" eb="7">
      <t>バンゴウ</t>
    </rPh>
    <phoneticPr fontId="6"/>
  </si>
  <si>
    <t>銀行</t>
    <rPh sb="0" eb="2">
      <t>ギンコウ</t>
    </rPh>
    <phoneticPr fontId="3"/>
  </si>
  <si>
    <t>支店</t>
    <rPh sb="0" eb="2">
      <t>シテン</t>
    </rPh>
    <phoneticPr fontId="3"/>
  </si>
  <si>
    <t>普通</t>
    <rPh sb="0" eb="2">
      <t>フツウ</t>
    </rPh>
    <phoneticPr fontId="3"/>
  </si>
  <si>
    <t>名義（ｶﾀｶﾅ）：</t>
    <rPh sb="0" eb="2">
      <t>メイギ</t>
    </rPh>
    <phoneticPr fontId="3"/>
  </si>
  <si>
    <t>発議者印 兼 検査印</t>
    <rPh sb="0" eb="2">
      <t>ハツギ</t>
    </rPh>
    <rPh sb="2" eb="3">
      <t>シャ</t>
    </rPh>
    <rPh sb="3" eb="4">
      <t>イン</t>
    </rPh>
    <rPh sb="5" eb="6">
      <t>ケン</t>
    </rPh>
    <rPh sb="7" eb="9">
      <t>ケンサ</t>
    </rPh>
    <rPh sb="9" eb="10">
      <t>イン</t>
    </rPh>
    <phoneticPr fontId="6"/>
  </si>
  <si>
    <t>課長</t>
    <rPh sb="0" eb="2">
      <t>カチョウ</t>
    </rPh>
    <phoneticPr fontId="6"/>
  </si>
  <si>
    <t>係長</t>
    <rPh sb="0" eb="2">
      <t>カカリチョウ</t>
    </rPh>
    <phoneticPr fontId="6"/>
  </si>
  <si>
    <t>担当</t>
    <rPh sb="0" eb="2">
      <t>タントウ</t>
    </rPh>
    <phoneticPr fontId="6"/>
  </si>
  <si>
    <t>公印承認</t>
    <rPh sb="0" eb="2">
      <t>コウイン</t>
    </rPh>
    <rPh sb="2" eb="4">
      <t>ショウニン</t>
    </rPh>
    <phoneticPr fontId="6"/>
  </si>
  <si>
    <t>（　　　箇所）</t>
    <rPh sb="4" eb="6">
      <t>カショ</t>
    </rPh>
    <phoneticPr fontId="3"/>
  </si>
  <si>
    <t>記入例</t>
    <rPh sb="0" eb="2">
      <t>キニュウ</t>
    </rPh>
    <rPh sb="2" eb="3">
      <t>レイ</t>
    </rPh>
    <phoneticPr fontId="3"/>
  </si>
  <si>
    <t>1717K0xxxx</t>
  </si>
  <si>
    <t>教授</t>
    <rPh sb="0" eb="2">
      <t>キョウジュ</t>
    </rPh>
    <phoneticPr fontId="3"/>
  </si>
  <si>
    <t>横市　太郎</t>
    <rPh sb="0" eb="1">
      <t>ヨコ</t>
    </rPh>
    <rPh sb="1" eb="2">
      <t>イチ</t>
    </rPh>
    <rPh sb="3" eb="5">
      <t>タロウ</t>
    </rPh>
    <phoneticPr fontId="3"/>
  </si>
  <si>
    <t>生理学</t>
    <rPh sb="0" eb="3">
      <t>セイリガク</t>
    </rPh>
    <phoneticPr fontId="3"/>
  </si>
  <si>
    <t>記載例</t>
    <rPh sb="0" eb="2">
      <t>キサイ</t>
    </rPh>
    <rPh sb="2" eb="3">
      <t>レイ</t>
    </rPh>
    <phoneticPr fontId="3"/>
  </si>
  <si>
    <t>50万円未満の物品購入</t>
    <phoneticPr fontId="3"/>
  </si>
  <si>
    <t>○○○株式会社</t>
  </si>
  <si>
    <t>A4ペーパー</t>
    <phoneticPr fontId="3"/>
  </si>
  <si>
    <t>50万円以上500万円以下の物品購入</t>
    <phoneticPr fontId="3"/>
  </si>
  <si>
    <t>超微量分光光度計　他　試薬類</t>
  </si>
  <si>
    <t>備品設置場所：基礎棟XXX号室、資産コード40500300、希望納期2019年○月☓日</t>
  </si>
  <si>
    <t>500万円を超える物品購入（入札）</t>
    <phoneticPr fontId="3"/>
  </si>
  <si>
    <t>質量分析装置</t>
  </si>
  <si>
    <t>横市</t>
  </si>
  <si>
    <t>横浜</t>
  </si>
  <si>
    <t>イロハニ　ホヘト</t>
  </si>
  <si>
    <t>国内旅費</t>
    <phoneticPr fontId="3"/>
  </si>
  <si>
    <t>市大　一男</t>
  </si>
  <si>
    <t>第30回○☓△学会参加旅費（5/24-25）
出張者：市大　一男（研究協力者）</t>
  </si>
  <si>
    <t>シダイ　カズオ</t>
  </si>
  <si>
    <t>外国旅費</t>
    <rPh sb="0" eb="2">
      <t>ガイコク</t>
    </rPh>
    <rPh sb="2" eb="4">
      <t>リョヒ</t>
    </rPh>
    <phoneticPr fontId="3"/>
  </si>
  <si>
    <t>第15回国際○☓△学会参加旅費（4/22-28）
出張者：市大　一男（研究協力者）</t>
    <phoneticPr fontId="3"/>
  </si>
  <si>
    <t>横浜</t>
    <rPh sb="0" eb="2">
      <t>ヨコハマ</t>
    </rPh>
    <phoneticPr fontId="3"/>
  </si>
  <si>
    <t>シダイ　カズオ</t>
    <phoneticPr fontId="3"/>
  </si>
  <si>
    <t>研究補助者（アルバイト）の雇用</t>
    <phoneticPr fontId="3"/>
  </si>
  <si>
    <t>事前</t>
  </si>
  <si>
    <t>※空欄</t>
    <rPh sb="1" eb="3">
      <t>クウラン</t>
    </rPh>
    <phoneticPr fontId="3"/>
  </si>
  <si>
    <t>福浦　次郎</t>
  </si>
  <si>
    <t>研究補助者（アルバイト）の雇用
氏名：福浦　次郎
雇用期間：2019年○月☓日～2019年△月◇日
出張者：市大　一男（研究協力者）</t>
  </si>
  <si>
    <t>口座振替払申出書、履歴書、通勤届、保険関係書類、賃金シミュレーション表</t>
    <phoneticPr fontId="3"/>
  </si>
  <si>
    <t>事後</t>
  </si>
  <si>
    <t>講師謝金</t>
    <phoneticPr fontId="3"/>
  </si>
  <si>
    <t>八景　太郎</t>
  </si>
  <si>
    <t>内容：○☓に関する講演会講師謝金
氏名：八景　太郎
日付：2019年○月☓日</t>
    <phoneticPr fontId="3"/>
  </si>
  <si>
    <t>講演依頼書、講演会の概要、口座振込払申出書</t>
    <phoneticPr fontId="3"/>
  </si>
  <si>
    <t>京浜</t>
    <rPh sb="0" eb="2">
      <t>ケイヒン</t>
    </rPh>
    <phoneticPr fontId="3"/>
  </si>
  <si>
    <t>金澤八景</t>
    <rPh sb="0" eb="2">
      <t>カナザワ</t>
    </rPh>
    <rPh sb="2" eb="4">
      <t>ハッケイ</t>
    </rPh>
    <phoneticPr fontId="3"/>
  </si>
  <si>
    <t>ハッケイ　タロウ</t>
    <phoneticPr fontId="3"/>
  </si>
  <si>
    <t>研究協力謝金</t>
    <phoneticPr fontId="3"/>
  </si>
  <si>
    <t>野島　公子</t>
  </si>
  <si>
    <t>内容：○☓に関する研究協力謝金
氏名：野島　公子
日付：2019年○月☓日</t>
    <phoneticPr fontId="3"/>
  </si>
  <si>
    <t>プリペイドカードにて支出、研究協力者依頼書、口座振込払申出書</t>
    <phoneticPr fontId="3"/>
  </si>
  <si>
    <t>シーサイド</t>
    <phoneticPr fontId="3"/>
  </si>
  <si>
    <t>野島公園</t>
    <phoneticPr fontId="3"/>
  </si>
  <si>
    <t>ノジマ　キミコ</t>
    <phoneticPr fontId="3"/>
  </si>
  <si>
    <t xml:space="preserve"> コピー機の保守</t>
    <phoneticPr fontId="3"/>
  </si>
  <si>
    <t>契約期間：2019年○月☓日～☓月△日
契約内容：コピー機の保守（リコーNeo５５１D)</t>
    <phoneticPr fontId="3"/>
  </si>
  <si>
    <t>納品書、請求書、支出経過表</t>
    <phoneticPr fontId="3"/>
  </si>
  <si>
    <t xml:space="preserve"> コピー機の保守（事前）</t>
    <rPh sb="9" eb="11">
      <t>ジゼン</t>
    </rPh>
    <phoneticPr fontId="3"/>
  </si>
  <si>
    <t>見積書、契約書、支出経過表</t>
    <phoneticPr fontId="3"/>
  </si>
  <si>
    <t xml:space="preserve"> コピー機の保守（事後）</t>
    <rPh sb="10" eb="11">
      <t>アト</t>
    </rPh>
    <phoneticPr fontId="3"/>
  </si>
  <si>
    <t>契約期間：2019年○月
契約内容：コピー機の保守（リコーNeo５５１D)</t>
    <phoneticPr fontId="3"/>
  </si>
  <si>
    <t>納品書、請求書</t>
    <phoneticPr fontId="3"/>
  </si>
  <si>
    <t>人材派遣（事前）</t>
    <rPh sb="5" eb="7">
      <t>ジゼン</t>
    </rPh>
    <phoneticPr fontId="3"/>
  </si>
  <si>
    <t>契約期間：2019年○月☓日～☓月△日
契約内容：研究開発業務（1名）
※福浦キャンパスのみ契約番号を記載　　契約番号17○☓（人）－１</t>
  </si>
  <si>
    <t>見積書（○社）、個別契約書、
支出経過表、派遣管理台帳
新規／継続のため単独随意契約とする（←どちらかに○）</t>
    <rPh sb="5" eb="6">
      <t>シャ</t>
    </rPh>
    <rPh sb="21" eb="23">
      <t>ハケン</t>
    </rPh>
    <rPh sb="23" eb="25">
      <t>カンリ</t>
    </rPh>
    <rPh sb="25" eb="27">
      <t>ダイチョウ</t>
    </rPh>
    <rPh sb="28" eb="30">
      <t>シンキ</t>
    </rPh>
    <rPh sb="31" eb="33">
      <t>ケイゾク</t>
    </rPh>
    <rPh sb="36" eb="38">
      <t>タンドク</t>
    </rPh>
    <rPh sb="38" eb="40">
      <t>ズイイ</t>
    </rPh>
    <rPh sb="40" eb="42">
      <t>ケイヤク</t>
    </rPh>
    <phoneticPr fontId="3"/>
  </si>
  <si>
    <t xml:space="preserve">人材派遣（事後）
</t>
    <rPh sb="5" eb="7">
      <t>ジゴ</t>
    </rPh>
    <phoneticPr fontId="3"/>
  </si>
  <si>
    <t>契約期間：2019年○月
契約内容：研究開発業務（1名）
※福浦キャンパスのみ契約番号を記載　　契約番号17○☓（人）－１</t>
    <phoneticPr fontId="3"/>
  </si>
  <si>
    <t>タイムシート、請求書</t>
    <phoneticPr fontId="3"/>
  </si>
  <si>
    <t>委託（機器の修理）</t>
    <phoneticPr fontId="3"/>
  </si>
  <si>
    <t>○○の修理（委託）</t>
    <phoneticPr fontId="3"/>
  </si>
  <si>
    <t>ライセンス料の支払い</t>
    <phoneticPr fontId="3"/>
  </si>
  <si>
    <t>ライセンス期間：2019年○月☓日～☓月△日</t>
    <phoneticPr fontId="3"/>
  </si>
  <si>
    <t>会場使用料の支払い</t>
    <phoneticPr fontId="3"/>
  </si>
  <si>
    <t>株式会社☓○コンベンションセンター</t>
  </si>
  <si>
    <t>会場使用料（2019年○月☓日）</t>
    <phoneticPr fontId="3"/>
  </si>
  <si>
    <t>2019年度横浜班会議開催のため
見積書、会議概要、納品書、請求書</t>
    <phoneticPr fontId="3"/>
  </si>
  <si>
    <t>食糧費の支払い</t>
    <phoneticPr fontId="3"/>
  </si>
  <si>
    <t>会議日時：2019年○月☓日午後○時～○時
会議名：2019年度横浜班会議
参加者：本学2名　学外16名　合計　18名　　　
昼食（お弁当）18名分</t>
    <phoneticPr fontId="3"/>
  </si>
  <si>
    <t>見積書、会議概要、参加予定者一覧、食糧支出理由書</t>
    <phoneticPr fontId="3"/>
  </si>
  <si>
    <t>発議書記入例</t>
    <rPh sb="0" eb="1">
      <t>ハツギ</t>
    </rPh>
    <rPh sb="1" eb="2">
      <t>ショ</t>
    </rPh>
    <rPh sb="2" eb="4">
      <t>キニュウ</t>
    </rPh>
    <rPh sb="4" eb="5">
      <t>レイ</t>
    </rPh>
    <phoneticPr fontId="3"/>
  </si>
  <si>
    <t>　（'【記入例】①管理台帳 'に入力した情報が発議書に転記されます。）</t>
    <rPh sb="16" eb="18">
      <t>ニュウリョク</t>
    </rPh>
    <rPh sb="20" eb="22">
      <t>ジョウホウ</t>
    </rPh>
    <rPh sb="23" eb="25">
      <t>ハツギ</t>
    </rPh>
    <rPh sb="25" eb="26">
      <t>ショ</t>
    </rPh>
    <rPh sb="27" eb="29">
      <t>テンキ</t>
    </rPh>
    <phoneticPr fontId="3"/>
  </si>
  <si>
    <t>教室・部門・診療科名：
(※医学群のみ記入）</t>
    <rPh sb="14" eb="17">
      <t>イガクグン</t>
    </rPh>
    <rPh sb="19" eb="21">
      <t>キニュウ</t>
    </rPh>
    <phoneticPr fontId="3"/>
  </si>
  <si>
    <t>教授</t>
    <rPh sb="0" eb="2">
      <t>キョウジュ</t>
    </rPh>
    <phoneticPr fontId="3"/>
  </si>
  <si>
    <t>横浜　一郎</t>
    <rPh sb="0" eb="2">
      <t>ヨコハマ</t>
    </rPh>
    <rPh sb="3" eb="5">
      <t>イチロウ</t>
    </rPh>
    <phoneticPr fontId="3"/>
  </si>
  <si>
    <t>〇〇内科</t>
    <rPh sb="2" eb="4">
      <t>ナイカ</t>
    </rPh>
    <phoneticPr fontId="3"/>
  </si>
  <si>
    <t>〇〇社</t>
    <rPh sb="2" eb="3">
      <t>シャ</t>
    </rPh>
    <phoneticPr fontId="3"/>
  </si>
  <si>
    <t>ノートパソコン（○○社製××）</t>
    <rPh sb="10" eb="12">
      <t>シャセイ</t>
    </rPh>
    <phoneticPr fontId="3"/>
  </si>
  <si>
    <t>設置場所：○○棟１０１
資産種別コード：20700202</t>
    <rPh sb="0" eb="4">
      <t>セッチバショ</t>
    </rPh>
    <rPh sb="7" eb="8">
      <t>ムネ</t>
    </rPh>
    <rPh sb="12" eb="16">
      <t>シサンシュベツ</t>
    </rPh>
    <phoneticPr fontId="3"/>
  </si>
  <si>
    <t>様式掲載ページ（仕様書、出張報告書等）</t>
    <rPh sb="0" eb="2">
      <t>ヨウシキ</t>
    </rPh>
    <rPh sb="2" eb="4">
      <t>ケイサイ</t>
    </rPh>
    <rPh sb="8" eb="11">
      <t>シヨウショ</t>
    </rPh>
    <rPh sb="12" eb="14">
      <t>シュッチョウ</t>
    </rPh>
    <rPh sb="14" eb="17">
      <t>ホウコクショ</t>
    </rPh>
    <rPh sb="17" eb="18">
      <t>トウ</t>
    </rPh>
    <phoneticPr fontId="3"/>
  </si>
  <si>
    <t>※予算残額は参考値です。
必ずGrowOne財務会計Webで確認してください。</t>
    <rPh sb="1" eb="3">
      <t>ヨサン</t>
    </rPh>
    <rPh sb="3" eb="5">
      <t>ザンガク</t>
    </rPh>
    <rPh sb="6" eb="8">
      <t>サンコウ</t>
    </rPh>
    <rPh sb="8" eb="9">
      <t>ネ</t>
    </rPh>
    <rPh sb="13" eb="14">
      <t>カナラ</t>
    </rPh>
    <rPh sb="22" eb="24">
      <t>ザイム</t>
    </rPh>
    <rPh sb="24" eb="26">
      <t>カイケイ</t>
    </rPh>
    <rPh sb="30" eb="32">
      <t>カクニン</t>
    </rPh>
    <phoneticPr fontId="3"/>
  </si>
  <si>
    <t>GrowOne財務会計Web（こちらをクリック）</t>
    <phoneticPr fontId="3"/>
  </si>
  <si>
    <t>基礎研究費</t>
    <rPh sb="0" eb="2">
      <t>キソ</t>
    </rPh>
    <rPh sb="2" eb="5">
      <t>ケンキュウヒ</t>
    </rPh>
    <phoneticPr fontId="3"/>
  </si>
  <si>
    <t>奨学寄附金</t>
    <rPh sb="0" eb="5">
      <t>ショウガクキフキン</t>
    </rPh>
    <phoneticPr fontId="3"/>
  </si>
  <si>
    <t>厚労科研費</t>
    <rPh sb="0" eb="5">
      <t>コウロウカケンヒ</t>
    </rPh>
    <phoneticPr fontId="3"/>
  </si>
  <si>
    <t>受託研究費</t>
    <rPh sb="0" eb="2">
      <t>ジュタク</t>
    </rPh>
    <rPh sb="2" eb="5">
      <t>ケンキュウヒ</t>
    </rPh>
    <phoneticPr fontId="3"/>
  </si>
  <si>
    <t>共同研究費</t>
    <rPh sb="0" eb="5">
      <t>キョウドウケンキュウヒ</t>
    </rPh>
    <phoneticPr fontId="3"/>
  </si>
  <si>
    <t>補助金</t>
    <rPh sb="0" eb="3">
      <t>ホジョキン</t>
    </rPh>
    <phoneticPr fontId="3"/>
  </si>
  <si>
    <t>治験費</t>
    <rPh sb="0" eb="3">
      <t>チケンヒ</t>
    </rPh>
    <phoneticPr fontId="3"/>
  </si>
  <si>
    <t>戦略（戦略的研究推進・学長裁量）</t>
    <rPh sb="0" eb="2">
      <t>センリャク</t>
    </rPh>
    <rPh sb="3" eb="5">
      <t>センリャク</t>
    </rPh>
    <phoneticPr fontId="3"/>
  </si>
  <si>
    <t>学術・YCU未来共創（学長裁量）</t>
    <rPh sb="0" eb="2">
      <t>ガクジュツ</t>
    </rPh>
    <rPh sb="6" eb="8">
      <t>ミライ</t>
    </rPh>
    <rPh sb="8" eb="10">
      <t>キョウソウ</t>
    </rPh>
    <rPh sb="11" eb="13">
      <t>ガクチョウ</t>
    </rPh>
    <rPh sb="13" eb="15">
      <t>サイリョウ</t>
    </rPh>
    <phoneticPr fontId="3"/>
  </si>
  <si>
    <t>かもめプロジェクト</t>
    <phoneticPr fontId="3"/>
  </si>
  <si>
    <t>（</t>
    <phoneticPr fontId="3"/>
  </si>
  <si>
    <t>大学予算　独立基盤形成支援</t>
    <rPh sb="0" eb="4">
      <t>ダイガクヨサン</t>
    </rPh>
    <rPh sb="5" eb="9">
      <t>ドクリツキバン</t>
    </rPh>
    <rPh sb="9" eb="11">
      <t>ケイセイ</t>
    </rPh>
    <rPh sb="11" eb="13">
      <t>シエン</t>
    </rPh>
    <phoneticPr fontId="3"/>
  </si>
  <si>
    <t>こども科研費</t>
    <rPh sb="3" eb="6">
      <t>カケンヒ</t>
    </rPh>
    <phoneticPr fontId="3"/>
  </si>
  <si>
    <t>2023年4月1日様式</t>
    <phoneticPr fontId="3"/>
  </si>
  <si>
    <t>JST（受託）</t>
    <rPh sb="4" eb="6">
      <t>ジュタク</t>
    </rPh>
    <phoneticPr fontId="3"/>
  </si>
  <si>
    <t>AMED（受託）</t>
    <rPh sb="5" eb="7">
      <t>ジュタク</t>
    </rPh>
    <phoneticPr fontId="3"/>
  </si>
  <si>
    <t>AMED（補助）</t>
    <rPh sb="5" eb="7">
      <t>ホジョ</t>
    </rPh>
    <phoneticPr fontId="3"/>
  </si>
  <si>
    <t>備考</t>
    <rPh sb="0" eb="2">
      <t>ビコウ</t>
    </rPh>
    <phoneticPr fontId="6"/>
  </si>
  <si>
    <t>2024年4月1日様式</t>
    <rPh sb="4" eb="5">
      <t>ネン</t>
    </rPh>
    <rPh sb="6" eb="7">
      <t>ガツ</t>
    </rPh>
    <rPh sb="8" eb="9">
      <t>ニチ</t>
    </rPh>
    <rPh sb="9" eb="11">
      <t>ヨウシキ</t>
    </rPh>
    <phoneticPr fontId="3"/>
  </si>
  <si>
    <t>出張依頼書、出張報告書、学会参加証、領収証、旅費計算書、路線検索、日当：不要</t>
    <rPh sb="36" eb="38">
      <t>フヨウ</t>
    </rPh>
    <phoneticPr fontId="3"/>
  </si>
  <si>
    <t>海外出張命令起案写し、外国旅費請求書、日程及び旅費地域区分、路線検索、領収書、半券、日当：必要、切符購入（ICカードなし）</t>
    <rPh sb="42" eb="44">
      <t>ニットウ</t>
    </rPh>
    <rPh sb="45" eb="47">
      <t>ヒツヨウ</t>
    </rPh>
    <phoneticPr fontId="3"/>
  </si>
  <si>
    <t>科研費（代表課題）</t>
    <rPh sb="0" eb="3">
      <t>カケンヒ</t>
    </rPh>
    <rPh sb="4" eb="8">
      <t>ダイヒョウカダイ</t>
    </rPh>
    <phoneticPr fontId="3"/>
  </si>
  <si>
    <t>科研費（分担課題）</t>
    <rPh sb="0" eb="3">
      <t>カケンヒ</t>
    </rPh>
    <rPh sb="4" eb="6">
      <t>ブンタン</t>
    </rPh>
    <rPh sb="6" eb="8">
      <t>カダイ</t>
    </rPh>
    <phoneticPr fontId="3"/>
  </si>
  <si>
    <t>法人カード払い</t>
    <rPh sb="0" eb="2">
      <t>ホウジン</t>
    </rPh>
    <rPh sb="5" eb="6">
      <t>バラ</t>
    </rPh>
    <phoneticPr fontId="3"/>
  </si>
  <si>
    <r>
      <t>支出金額</t>
    </r>
    <r>
      <rPr>
        <sz val="9"/>
        <color theme="1"/>
        <rFont val="ＭＳ Ｐ明朝"/>
        <family val="1"/>
        <charset val="128"/>
      </rPr>
      <t>（税込総額）</t>
    </r>
    <rPh sb="0" eb="2">
      <t>シシュツ</t>
    </rPh>
    <rPh sb="2" eb="4">
      <t>キンガク</t>
    </rPh>
    <rPh sb="5" eb="7">
      <t>ゼイコミ</t>
    </rPh>
    <rPh sb="7" eb="9">
      <t>ソウガク</t>
    </rPh>
    <phoneticPr fontId="6"/>
  </si>
  <si>
    <r>
      <t>支払先</t>
    </r>
    <r>
      <rPr>
        <sz val="10"/>
        <color theme="1"/>
        <rFont val="ＭＳ Ｐ明朝"/>
        <family val="1"/>
        <charset val="128"/>
      </rPr>
      <t>（会社名等）</t>
    </r>
    <rPh sb="0" eb="2">
      <t>シハライ</t>
    </rPh>
    <rPh sb="2" eb="3">
      <t>サキ</t>
    </rPh>
    <rPh sb="4" eb="6">
      <t>カイシャ</t>
    </rPh>
    <rPh sb="6" eb="7">
      <t>メイ</t>
    </rPh>
    <rPh sb="7" eb="8">
      <t>ナド</t>
    </rPh>
    <phoneticPr fontId="6"/>
  </si>
  <si>
    <r>
      <t>内容</t>
    </r>
    <r>
      <rPr>
        <sz val="10"/>
        <color theme="1"/>
        <rFont val="ＭＳ Ｐ明朝"/>
        <family val="1"/>
        <charset val="128"/>
      </rPr>
      <t>（品名・用途等）</t>
    </r>
    <rPh sb="0" eb="2">
      <t>ナイヨウ</t>
    </rPh>
    <rPh sb="3" eb="5">
      <t>ヒンメイ</t>
    </rPh>
    <rPh sb="6" eb="8">
      <t>ヨウト</t>
    </rPh>
    <rPh sb="8" eb="9">
      <t>ナド</t>
    </rPh>
    <phoneticPr fontId="10"/>
  </si>
  <si>
    <t>インクカートリッジ
令和●年度日本経済学会年会費</t>
    <rPh sb="10" eb="12">
      <t>レイワ</t>
    </rPh>
    <rPh sb="13" eb="15">
      <t>ネンド</t>
    </rPh>
    <rPh sb="15" eb="17">
      <t>ニホン</t>
    </rPh>
    <rPh sb="17" eb="19">
      <t>ケイザイ</t>
    </rPh>
    <rPh sb="19" eb="21">
      <t>ガッカイ</t>
    </rPh>
    <rPh sb="21" eb="24">
      <t>ネンカイヒ</t>
    </rPh>
    <phoneticPr fontId="3"/>
  </si>
  <si>
    <t>2424K00000</t>
    <phoneticPr fontId="3"/>
  </si>
  <si>
    <t>農水（受託）</t>
    <rPh sb="0" eb="2">
      <t>ノウスイ</t>
    </rPh>
    <rPh sb="3" eb="5">
      <t>ジュタク</t>
    </rPh>
    <phoneticPr fontId="3"/>
  </si>
  <si>
    <t>NEDO（受託）</t>
    <rPh sb="5" eb="7">
      <t>ジュタク</t>
    </rPh>
    <phoneticPr fontId="3"/>
  </si>
  <si>
    <t>文科（受託）</t>
    <rPh sb="0" eb="2">
      <t>モンカ</t>
    </rPh>
    <rPh sb="3" eb="5">
      <t>ジュタク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</si>
</sst>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2" formatCode="_ &quot;¥&quot;* #,##0_ ;_ &quot;¥&quot;* \-#,##0_ ;_ &quot;¥&quot;* &quot;-&quot;_ ;_ @_ "/>
    <numFmt numFmtId="176" formatCode="#,###"/>
    <numFmt numFmtId="177" formatCode="#,##0_ "/>
    <numFmt numFmtId="178" formatCode="#,##0_);[Red]\(#,##0\)"/>
  </numFmts>
  <fonts count="48">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2"/>
      <charset val="128"/>
      <scheme val="minor"/>
    </font>
    <font>
      <b/>
      <sz val="11"/>
      <name val="ＭＳ Ｐ明朝"/>
      <family val="1"/>
      <charset val="128"/>
    </font>
    <font>
      <b/>
      <sz val="12"/>
      <name val="ＭＳ Ｐ明朝"/>
      <family val="1"/>
      <charset val="128"/>
    </font>
    <font>
      <sz val="6"/>
      <name val="ＭＳ Ｐゴシック"/>
      <family val="3"/>
      <charset val="128"/>
    </font>
    <font>
      <sz val="8"/>
      <name val="ＭＳ Ｐ明朝"/>
      <family val="1"/>
      <charset val="128"/>
    </font>
    <font>
      <sz val="9"/>
      <name val="ＭＳ Ｐ明朝"/>
      <family val="1"/>
      <charset val="128"/>
    </font>
    <font>
      <sz val="10"/>
      <name val="ＭＳ Ｐ明朝"/>
      <family val="1"/>
      <charset val="128"/>
    </font>
    <font>
      <sz val="6"/>
      <name val="ＭＳ Ｐゴシック"/>
      <family val="3"/>
      <charset val="128"/>
      <scheme val="minor"/>
    </font>
    <font>
      <b/>
      <sz val="10"/>
      <name val="ＭＳ Ｐ明朝"/>
      <family val="1"/>
      <charset val="128"/>
    </font>
    <font>
      <b/>
      <sz val="9"/>
      <color indexed="81"/>
      <name val="ＭＳ Ｐゴシック"/>
      <family val="3"/>
      <charset val="128"/>
    </font>
    <font>
      <sz val="11"/>
      <color theme="1"/>
      <name val="メイリオ"/>
      <family val="3"/>
      <charset val="128"/>
    </font>
    <font>
      <sz val="10"/>
      <name val="メイリオ"/>
      <family val="3"/>
      <charset val="128"/>
    </font>
    <font>
      <sz val="11"/>
      <name val="メイリオ"/>
      <family val="3"/>
      <charset val="128"/>
    </font>
    <font>
      <sz val="10"/>
      <color theme="1"/>
      <name val="メイリオ"/>
      <family val="3"/>
      <charset val="128"/>
    </font>
    <font>
      <b/>
      <sz val="11"/>
      <color rgb="FFFF0000"/>
      <name val="メイリオ"/>
      <family val="3"/>
      <charset val="128"/>
    </font>
    <font>
      <b/>
      <sz val="9"/>
      <color indexed="81"/>
      <name val="MS P ゴシック"/>
      <family val="3"/>
      <charset val="128"/>
    </font>
    <font>
      <sz val="11"/>
      <color theme="1"/>
      <name val="ＭＳ Ｐゴシック"/>
      <family val="2"/>
      <charset val="128"/>
      <scheme val="minor"/>
    </font>
    <font>
      <b/>
      <sz val="11"/>
      <color theme="1"/>
      <name val="メイリオ"/>
      <family val="3"/>
      <charset val="128"/>
    </font>
    <font>
      <sz val="16"/>
      <color theme="1"/>
      <name val="メイリオ"/>
      <family val="3"/>
      <charset val="128"/>
    </font>
    <font>
      <sz val="6"/>
      <name val="Meiryo UI"/>
      <family val="2"/>
      <charset val="128"/>
    </font>
    <font>
      <sz val="11"/>
      <color theme="0" tint="-0.499984740745262"/>
      <name val="メイリオ"/>
      <family val="3"/>
      <charset val="128"/>
    </font>
    <font>
      <b/>
      <sz val="16"/>
      <color rgb="FFFF0000"/>
      <name val="メイリオ"/>
      <family val="3"/>
      <charset val="128"/>
    </font>
    <font>
      <sz val="11"/>
      <color theme="1" tint="0.499984740745262"/>
      <name val="メイリオ"/>
      <family val="3"/>
      <charset val="128"/>
    </font>
    <font>
      <u/>
      <sz val="11"/>
      <color theme="10"/>
      <name val="ＭＳ Ｐゴシック"/>
      <family val="2"/>
      <charset val="128"/>
      <scheme val="minor"/>
    </font>
    <font>
      <b/>
      <sz val="11"/>
      <name val="メイリオ"/>
      <family val="3"/>
      <charset val="128"/>
    </font>
    <font>
      <b/>
      <u/>
      <sz val="11"/>
      <name val="ＭＳ Ｐ明朝"/>
      <family val="1"/>
      <charset val="128"/>
    </font>
    <font>
      <b/>
      <sz val="20"/>
      <color theme="1"/>
      <name val="メイリオ"/>
      <family val="3"/>
      <charset val="128"/>
    </font>
    <font>
      <sz val="14"/>
      <color theme="1"/>
      <name val="メイリオ"/>
      <family val="3"/>
      <charset val="128"/>
    </font>
    <font>
      <b/>
      <sz val="8"/>
      <color theme="1"/>
      <name val="メイリオ"/>
      <family val="3"/>
      <charset val="128"/>
    </font>
    <font>
      <sz val="11"/>
      <color theme="1"/>
      <name val="Meiryo UI"/>
      <family val="3"/>
      <charset val="128"/>
    </font>
    <font>
      <b/>
      <u/>
      <sz val="12"/>
      <color rgb="FFFF0000"/>
      <name val="メイリオ"/>
      <family val="3"/>
      <charset val="128"/>
    </font>
    <font>
      <u/>
      <sz val="16"/>
      <color theme="10"/>
      <name val="メイリオ"/>
      <family val="3"/>
      <charset val="128"/>
    </font>
    <font>
      <u/>
      <sz val="18"/>
      <color theme="10"/>
      <name val="Meiryo UI"/>
      <family val="3"/>
      <charset val="128"/>
    </font>
    <font>
      <b/>
      <sz val="14"/>
      <color theme="1"/>
      <name val="メイリオ"/>
      <family val="3"/>
      <charset val="128"/>
    </font>
    <font>
      <b/>
      <sz val="18"/>
      <color theme="1"/>
      <name val="メイリオ"/>
      <family val="3"/>
      <charset val="128"/>
    </font>
    <font>
      <sz val="10"/>
      <color indexed="81"/>
      <name val="HGPｺﾞｼｯｸM"/>
      <family val="3"/>
      <charset val="128"/>
    </font>
    <font>
      <b/>
      <sz val="12"/>
      <color theme="1"/>
      <name val="メイリオ"/>
      <family val="3"/>
      <charset val="128"/>
    </font>
    <font>
      <b/>
      <u/>
      <sz val="11"/>
      <color rgb="FFFF0000"/>
      <name val="メイリオ"/>
      <family val="3"/>
      <charset val="128"/>
    </font>
    <font>
      <b/>
      <u/>
      <sz val="14"/>
      <color rgb="FF0070C0"/>
      <name val="メイリオ"/>
      <family val="3"/>
      <charset val="128"/>
    </font>
    <font>
      <b/>
      <sz val="14"/>
      <color rgb="FFFF0000"/>
      <name val="メイリオ"/>
      <family val="3"/>
      <charset val="128"/>
    </font>
    <font>
      <sz val="11"/>
      <color theme="1"/>
      <name val="ＭＳ Ｐ明朝"/>
      <family val="1"/>
      <charset val="128"/>
    </font>
    <font>
      <sz val="10"/>
      <color theme="1"/>
      <name val="ＭＳ Ｐ明朝"/>
      <family val="1"/>
      <charset val="128"/>
    </font>
    <font>
      <sz val="9"/>
      <color theme="1"/>
      <name val="ＭＳ Ｐ明朝"/>
      <family val="1"/>
      <charset val="128"/>
    </font>
    <font>
      <b/>
      <sz val="10"/>
      <color theme="1"/>
      <name val="ＭＳ Ｐ明朝"/>
      <family val="1"/>
      <charset val="128"/>
    </font>
    <font>
      <sz val="8"/>
      <color theme="1"/>
      <name val="ＭＳ Ｐ明朝"/>
      <family val="1"/>
      <charset val="128"/>
    </font>
  </fonts>
  <fills count="11">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bottom style="dotted">
        <color indexed="64"/>
      </bottom>
      <diagonal/>
    </border>
    <border>
      <left style="thin">
        <color indexed="64"/>
      </left>
      <right style="double">
        <color indexed="64"/>
      </right>
      <top style="thin">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ck">
        <color rgb="FFFF0000"/>
      </bottom>
      <diagonal/>
    </border>
    <border>
      <left style="thin">
        <color indexed="64"/>
      </left>
      <right style="thin">
        <color indexed="64"/>
      </right>
      <top/>
      <bottom style="dotted">
        <color rgb="FF000000"/>
      </bottom>
      <diagonal/>
    </border>
    <border>
      <left style="thin">
        <color indexed="64"/>
      </left>
      <right style="thin">
        <color indexed="64"/>
      </right>
      <top style="dotted">
        <color rgb="FF000000"/>
      </top>
      <bottom style="dotted">
        <color indexed="64"/>
      </bottom>
      <diagonal/>
    </border>
    <border>
      <left style="thin">
        <color indexed="64"/>
      </left>
      <right style="thin">
        <color indexed="64"/>
      </right>
      <top/>
      <bottom/>
      <diagonal/>
    </border>
    <border>
      <left style="dotted">
        <color indexed="64"/>
      </left>
      <right style="thin">
        <color indexed="64"/>
      </right>
      <top style="dotted">
        <color indexed="64"/>
      </top>
      <bottom/>
      <diagonal/>
    </border>
    <border>
      <left style="double">
        <color indexed="64"/>
      </left>
      <right style="thin">
        <color indexed="64"/>
      </right>
      <top style="dotted">
        <color indexed="64"/>
      </top>
      <bottom style="thin">
        <color indexed="64"/>
      </bottom>
      <diagonal/>
    </border>
  </borders>
  <cellStyleXfs count="4">
    <xf numFmtId="0" fontId="0" fillId="0" borderId="0">
      <alignment vertical="center"/>
    </xf>
    <xf numFmtId="0" fontId="1" fillId="0" borderId="0">
      <alignment vertical="center"/>
    </xf>
    <xf numFmtId="38" fontId="19" fillId="0" borderId="0" applyFont="0" applyFill="0" applyBorder="0" applyAlignment="0" applyProtection="0">
      <alignment vertical="center"/>
    </xf>
    <xf numFmtId="0" fontId="26" fillId="0" borderId="0" applyNumberFormat="0" applyFill="0" applyBorder="0" applyAlignment="0" applyProtection="0">
      <alignment vertical="center"/>
    </xf>
  </cellStyleXfs>
  <cellXfs count="276">
    <xf numFmtId="0" fontId="0" fillId="0" borderId="0" xfId="0">
      <alignment vertical="center"/>
    </xf>
    <xf numFmtId="0" fontId="2" fillId="2" borderId="0" xfId="1" applyFont="1" applyFill="1" applyProtection="1">
      <alignment vertical="center"/>
      <protection locked="0"/>
    </xf>
    <xf numFmtId="0" fontId="2" fillId="0" borderId="0" xfId="1" applyFont="1" applyProtection="1">
      <alignment vertical="center"/>
      <protection locked="0"/>
    </xf>
    <xf numFmtId="0" fontId="4" fillId="2" borderId="0" xfId="1" applyFont="1" applyFill="1" applyProtection="1">
      <alignment vertical="center"/>
      <protection locked="0"/>
    </xf>
    <xf numFmtId="0" fontId="2" fillId="3" borderId="1" xfId="1" applyFont="1" applyFill="1" applyBorder="1" applyAlignment="1" applyProtection="1">
      <alignment horizontal="center" vertical="center"/>
      <protection locked="0"/>
    </xf>
    <xf numFmtId="0" fontId="9" fillId="4" borderId="14" xfId="1" applyFont="1" applyFill="1" applyBorder="1" applyProtection="1">
      <alignment vertical="center"/>
      <protection locked="0"/>
    </xf>
    <xf numFmtId="0" fontId="2" fillId="4" borderId="14" xfId="1" applyFont="1" applyFill="1" applyBorder="1" applyProtection="1">
      <alignment vertical="center"/>
      <protection locked="0"/>
    </xf>
    <xf numFmtId="0" fontId="2" fillId="4" borderId="1" xfId="1" applyFont="1" applyFill="1" applyBorder="1" applyAlignment="1" applyProtection="1">
      <alignment horizontal="center" vertical="center"/>
      <protection locked="0"/>
    </xf>
    <xf numFmtId="0" fontId="2" fillId="0" borderId="1" xfId="1" applyFont="1" applyBorder="1" applyProtection="1">
      <alignment vertical="center"/>
      <protection locked="0"/>
    </xf>
    <xf numFmtId="0" fontId="9" fillId="4" borderId="1" xfId="1" applyFont="1" applyFill="1" applyBorder="1" applyAlignment="1" applyProtection="1">
      <alignment horizontal="center" vertical="center"/>
      <protection locked="0"/>
    </xf>
    <xf numFmtId="0" fontId="7" fillId="0" borderId="1" xfId="1" applyFont="1" applyBorder="1" applyAlignment="1" applyProtection="1">
      <alignment horizontal="right"/>
      <protection locked="0"/>
    </xf>
    <xf numFmtId="0" fontId="2" fillId="2" borderId="12" xfId="1" applyFont="1" applyFill="1" applyBorder="1" applyAlignment="1" applyProtection="1">
      <alignment vertical="center" shrinkToFit="1"/>
      <protection locked="0"/>
    </xf>
    <xf numFmtId="0" fontId="2" fillId="2" borderId="11" xfId="1" applyFont="1" applyFill="1" applyBorder="1" applyAlignment="1" applyProtection="1">
      <alignment horizontal="center" vertical="center" shrinkToFit="1"/>
      <protection locked="0"/>
    </xf>
    <xf numFmtId="0" fontId="2" fillId="3" borderId="6" xfId="1" applyFont="1" applyFill="1" applyBorder="1" applyAlignment="1" applyProtection="1">
      <alignment horizontal="center" vertical="center" wrapText="1" shrinkToFit="1"/>
      <protection locked="0"/>
    </xf>
    <xf numFmtId="0" fontId="2" fillId="2" borderId="0" xfId="1" applyFont="1" applyFill="1" applyAlignment="1" applyProtection="1">
      <alignment horizontal="left" vertical="center"/>
      <protection locked="0"/>
    </xf>
    <xf numFmtId="0" fontId="13" fillId="0" borderId="0" xfId="0" applyFont="1">
      <alignment vertical="center"/>
    </xf>
    <xf numFmtId="0" fontId="13" fillId="0" borderId="0" xfId="0" applyFont="1" applyAlignment="1">
      <alignment horizontal="center" vertical="center"/>
    </xf>
    <xf numFmtId="0" fontId="16" fillId="0" borderId="0" xfId="1" applyFont="1" applyProtection="1">
      <alignment vertical="center"/>
      <protection locked="0"/>
    </xf>
    <xf numFmtId="42" fontId="13" fillId="0" borderId="0" xfId="0" applyNumberFormat="1" applyFont="1">
      <alignment vertical="center"/>
    </xf>
    <xf numFmtId="0" fontId="13" fillId="0" borderId="0" xfId="0" applyFont="1" applyAlignment="1">
      <alignment vertical="center" wrapText="1"/>
    </xf>
    <xf numFmtId="0" fontId="2" fillId="2" borderId="12" xfId="1" applyFont="1" applyFill="1" applyBorder="1" applyAlignment="1" applyProtection="1">
      <alignment horizontal="right" vertical="center"/>
      <protection locked="0"/>
    </xf>
    <xf numFmtId="0" fontId="2" fillId="4" borderId="14" xfId="1" applyFont="1" applyFill="1" applyBorder="1" applyAlignment="1" applyProtection="1">
      <alignment horizontal="center" vertical="center" shrinkToFit="1"/>
      <protection locked="0"/>
    </xf>
    <xf numFmtId="0" fontId="2" fillId="4" borderId="6" xfId="1" applyFont="1" applyFill="1" applyBorder="1" applyAlignment="1" applyProtection="1">
      <alignment horizontal="center" vertical="center" shrinkToFit="1"/>
      <protection locked="0"/>
    </xf>
    <xf numFmtId="0" fontId="2" fillId="0" borderId="0" xfId="1" applyFont="1" applyAlignment="1" applyProtection="1">
      <alignment horizontal="center" vertical="center"/>
      <protection locked="0"/>
    </xf>
    <xf numFmtId="0" fontId="23" fillId="0" borderId="0" xfId="0" applyFont="1" applyAlignment="1">
      <alignment horizontal="center" vertical="center"/>
    </xf>
    <xf numFmtId="0" fontId="15" fillId="7" borderId="1" xfId="0" applyFont="1" applyFill="1" applyBorder="1" applyAlignment="1">
      <alignment horizontal="center" vertical="center"/>
    </xf>
    <xf numFmtId="0" fontId="15" fillId="0" borderId="0" xfId="0" applyFont="1" applyAlignment="1">
      <alignment horizontal="center" vertical="center"/>
    </xf>
    <xf numFmtId="0" fontId="15" fillId="0" borderId="0" xfId="1" applyFont="1" applyAlignment="1" applyProtection="1">
      <alignment horizontal="left" vertical="center"/>
      <protection locked="0"/>
    </xf>
    <xf numFmtId="0" fontId="2" fillId="2" borderId="8" xfId="1" applyFont="1" applyFill="1" applyBorder="1" applyAlignment="1" applyProtection="1">
      <alignment horizontal="left" vertical="center" shrinkToFit="1"/>
      <protection locked="0"/>
    </xf>
    <xf numFmtId="0" fontId="4" fillId="0" borderId="0" xfId="1" applyFont="1" applyAlignment="1" applyProtection="1">
      <alignment horizontal="center" vertical="center"/>
      <protection locked="0"/>
    </xf>
    <xf numFmtId="0" fontId="20" fillId="0" borderId="1" xfId="0" applyFont="1" applyBorder="1" applyAlignment="1">
      <alignment horizontal="center" vertical="center"/>
    </xf>
    <xf numFmtId="0" fontId="25" fillId="8" borderId="1" xfId="0" applyFont="1" applyFill="1" applyBorder="1" applyAlignment="1">
      <alignment horizontal="center" vertical="center"/>
    </xf>
    <xf numFmtId="0" fontId="13" fillId="7" borderId="1" xfId="0" applyFont="1" applyFill="1" applyBorder="1">
      <alignment vertical="center"/>
    </xf>
    <xf numFmtId="0" fontId="4" fillId="2" borderId="2" xfId="1" quotePrefix="1" applyFont="1" applyFill="1" applyBorder="1" applyAlignment="1" applyProtection="1">
      <alignment horizontal="center" vertical="center" shrinkToFit="1"/>
      <protection locked="0"/>
    </xf>
    <xf numFmtId="0" fontId="27" fillId="0" borderId="0" xfId="0" applyFont="1" applyAlignment="1">
      <alignment horizontal="left" vertical="center"/>
    </xf>
    <xf numFmtId="0" fontId="15" fillId="0" borderId="0" xfId="1" applyFont="1" applyProtection="1">
      <alignment vertical="center"/>
      <protection locked="0"/>
    </xf>
    <xf numFmtId="0" fontId="27" fillId="0" borderId="0" xfId="1" applyFont="1" applyAlignment="1" applyProtection="1">
      <alignment horizontal="center" vertical="center"/>
      <protection locked="0"/>
    </xf>
    <xf numFmtId="0" fontId="15" fillId="7" borderId="1" xfId="1" applyFont="1" applyFill="1" applyBorder="1" applyAlignment="1" applyProtection="1">
      <alignment horizontal="center" vertical="center" wrapText="1" shrinkToFit="1"/>
      <protection locked="0"/>
    </xf>
    <xf numFmtId="0" fontId="0" fillId="2" borderId="0" xfId="0" applyFill="1">
      <alignment vertical="center"/>
    </xf>
    <xf numFmtId="0" fontId="13" fillId="2" borderId="0" xfId="0" applyFont="1" applyFill="1">
      <alignment vertical="center"/>
    </xf>
    <xf numFmtId="0" fontId="13" fillId="2" borderId="0" xfId="0" applyFont="1" applyFill="1" applyAlignment="1">
      <alignment horizontal="center" vertical="center"/>
    </xf>
    <xf numFmtId="0" fontId="17" fillId="2" borderId="0" xfId="0" applyFont="1" applyFill="1">
      <alignment vertical="center"/>
    </xf>
    <xf numFmtId="42" fontId="13" fillId="2" borderId="0" xfId="0" applyNumberFormat="1" applyFont="1" applyFill="1">
      <alignment vertical="center"/>
    </xf>
    <xf numFmtId="0" fontId="24" fillId="2" borderId="0" xfId="0" applyFont="1" applyFill="1">
      <alignment vertical="center"/>
    </xf>
    <xf numFmtId="0" fontId="13" fillId="2" borderId="0" xfId="0" applyFont="1" applyFill="1" applyAlignment="1">
      <alignment vertical="center" wrapText="1"/>
    </xf>
    <xf numFmtId="0" fontId="13" fillId="2" borderId="0" xfId="0" applyFont="1" applyFill="1" applyAlignment="1">
      <alignment horizontal="right" vertical="center"/>
    </xf>
    <xf numFmtId="42" fontId="13" fillId="2" borderId="0" xfId="0" applyNumberFormat="1" applyFont="1" applyFill="1" applyAlignment="1"/>
    <xf numFmtId="0" fontId="24" fillId="2" borderId="0" xfId="0" applyFont="1" applyFill="1" applyAlignment="1">
      <alignment horizontal="left" vertical="center"/>
    </xf>
    <xf numFmtId="0" fontId="13" fillId="2" borderId="0" xfId="0" applyFont="1" applyFill="1" applyAlignment="1">
      <alignment vertical="top"/>
    </xf>
    <xf numFmtId="0" fontId="21" fillId="2" borderId="0" xfId="0" applyFont="1" applyFill="1" applyAlignment="1">
      <alignment horizontal="left" vertical="top"/>
    </xf>
    <xf numFmtId="0" fontId="13" fillId="2" borderId="0" xfId="0" applyFont="1" applyFill="1" applyAlignment="1">
      <alignment horizontal="left" vertical="center"/>
    </xf>
    <xf numFmtId="42" fontId="13" fillId="2" borderId="0" xfId="0" applyNumberFormat="1" applyFont="1" applyFill="1" applyAlignment="1">
      <alignment vertical="top"/>
    </xf>
    <xf numFmtId="0" fontId="20" fillId="2" borderId="0" xfId="0" applyFont="1" applyFill="1" applyAlignment="1">
      <alignment horizontal="left" vertical="center"/>
    </xf>
    <xf numFmtId="0" fontId="30" fillId="2" borderId="0" xfId="0" applyFont="1" applyFill="1">
      <alignment vertical="center"/>
    </xf>
    <xf numFmtId="0" fontId="0" fillId="7" borderId="0" xfId="0" applyFill="1">
      <alignment vertical="center"/>
    </xf>
    <xf numFmtId="0" fontId="31" fillId="0" borderId="1" xfId="0" applyFont="1" applyBorder="1" applyAlignment="1">
      <alignment horizontal="center" vertical="center"/>
    </xf>
    <xf numFmtId="0" fontId="15" fillId="6" borderId="22" xfId="0" applyFont="1" applyFill="1" applyBorder="1" applyAlignment="1">
      <alignment horizontal="center" vertical="center" wrapText="1"/>
    </xf>
    <xf numFmtId="0" fontId="15" fillId="6" borderId="23" xfId="0" applyFont="1" applyFill="1" applyBorder="1" applyAlignment="1">
      <alignment horizontal="center" vertical="center" wrapText="1"/>
    </xf>
    <xf numFmtId="0" fontId="15" fillId="6" borderId="23" xfId="0" applyFont="1" applyFill="1" applyBorder="1" applyAlignment="1">
      <alignment horizontal="center" vertical="center"/>
    </xf>
    <xf numFmtId="42" fontId="14" fillId="6" borderId="23" xfId="0" applyNumberFormat="1" applyFont="1" applyFill="1" applyBorder="1" applyAlignment="1">
      <alignment horizontal="center" vertical="center" wrapText="1"/>
    </xf>
    <xf numFmtId="42" fontId="15" fillId="3" borderId="23" xfId="0" applyNumberFormat="1" applyFont="1" applyFill="1" applyBorder="1" applyAlignment="1">
      <alignment horizontal="center" vertical="center" wrapText="1"/>
    </xf>
    <xf numFmtId="0" fontId="15" fillId="9" borderId="23" xfId="0" applyFont="1" applyFill="1" applyBorder="1" applyAlignment="1">
      <alignment horizontal="center" vertical="center"/>
    </xf>
    <xf numFmtId="56"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17" fillId="0" borderId="26" xfId="0" applyFont="1" applyBorder="1" applyAlignment="1">
      <alignment horizontal="center" vertical="center"/>
    </xf>
    <xf numFmtId="0" fontId="15" fillId="7" borderId="26" xfId="0" applyFont="1" applyFill="1" applyBorder="1" applyAlignment="1">
      <alignment horizontal="center" vertical="center" wrapText="1"/>
    </xf>
    <xf numFmtId="0" fontId="15" fillId="7" borderId="26" xfId="0" applyFont="1" applyFill="1" applyBorder="1" applyAlignment="1">
      <alignment horizontal="left" vertical="center" wrapText="1"/>
    </xf>
    <xf numFmtId="0" fontId="15" fillId="7" borderId="26" xfId="0" applyFont="1" applyFill="1" applyBorder="1" applyAlignment="1">
      <alignment horizontal="left" vertical="center"/>
    </xf>
    <xf numFmtId="177" fontId="23" fillId="8" borderId="26" xfId="0" applyNumberFormat="1" applyFont="1" applyFill="1" applyBorder="1" applyAlignment="1">
      <alignment horizontal="right" vertical="center"/>
    </xf>
    <xf numFmtId="42" fontId="15" fillId="3" borderId="26" xfId="0" applyNumberFormat="1" applyFont="1" applyFill="1" applyBorder="1" applyAlignment="1">
      <alignment horizontal="right" vertical="center"/>
    </xf>
    <xf numFmtId="0" fontId="15" fillId="2" borderId="26" xfId="0" applyFont="1" applyFill="1" applyBorder="1" applyAlignment="1">
      <alignment horizontal="left" vertical="center"/>
    </xf>
    <xf numFmtId="0" fontId="14" fillId="2" borderId="26" xfId="0" applyFont="1" applyFill="1" applyBorder="1" applyAlignment="1">
      <alignment horizontal="left" vertical="center"/>
    </xf>
    <xf numFmtId="0" fontId="15" fillId="2" borderId="27" xfId="0" applyFont="1" applyFill="1" applyBorder="1" applyAlignment="1">
      <alignment horizontal="center" vertical="center"/>
    </xf>
    <xf numFmtId="178" fontId="15" fillId="7" borderId="26" xfId="0" applyNumberFormat="1" applyFont="1" applyFill="1" applyBorder="1" applyAlignment="1">
      <alignment horizontal="right" vertical="center"/>
    </xf>
    <xf numFmtId="56" fontId="23" fillId="0" borderId="28" xfId="0" applyNumberFormat="1" applyFont="1" applyBorder="1" applyAlignment="1">
      <alignment horizontal="center" vertical="center"/>
    </xf>
    <xf numFmtId="0" fontId="23" fillId="0" borderId="29" xfId="0" applyFont="1" applyBorder="1" applyAlignment="1">
      <alignment horizontal="center" vertical="center"/>
    </xf>
    <xf numFmtId="0" fontId="17" fillId="0" borderId="29" xfId="0" applyFont="1" applyBorder="1" applyAlignment="1">
      <alignment horizontal="center" vertical="center"/>
    </xf>
    <xf numFmtId="178" fontId="15" fillId="7" borderId="29" xfId="0" applyNumberFormat="1" applyFont="1" applyFill="1" applyBorder="1" applyAlignment="1">
      <alignment horizontal="right" vertical="center"/>
    </xf>
    <xf numFmtId="177" fontId="23" fillId="8" borderId="29" xfId="0" applyNumberFormat="1" applyFont="1" applyFill="1" applyBorder="1" applyAlignment="1">
      <alignment horizontal="right" vertical="center"/>
    </xf>
    <xf numFmtId="42" fontId="15" fillId="3" borderId="29" xfId="0" applyNumberFormat="1" applyFont="1" applyFill="1" applyBorder="1" applyAlignment="1">
      <alignment horizontal="right" vertical="center"/>
    </xf>
    <xf numFmtId="0" fontId="15" fillId="7" borderId="29" xfId="0" applyFont="1" applyFill="1" applyBorder="1" applyAlignment="1">
      <alignment horizontal="center" vertical="center" wrapText="1"/>
    </xf>
    <xf numFmtId="0" fontId="15" fillId="7" borderId="29" xfId="0" applyFont="1" applyFill="1" applyBorder="1" applyAlignment="1">
      <alignment horizontal="left" vertical="center" wrapText="1"/>
    </xf>
    <xf numFmtId="0" fontId="15" fillId="2" borderId="29" xfId="0" applyFont="1" applyFill="1" applyBorder="1" applyAlignment="1">
      <alignment horizontal="left" vertical="center"/>
    </xf>
    <xf numFmtId="0" fontId="14" fillId="2" borderId="29" xfId="0" applyFont="1" applyFill="1" applyBorder="1" applyAlignment="1">
      <alignment horizontal="left" vertical="center"/>
    </xf>
    <xf numFmtId="0" fontId="15" fillId="2" borderId="30" xfId="0" applyFont="1" applyFill="1" applyBorder="1" applyAlignment="1">
      <alignment horizontal="center" vertical="center"/>
    </xf>
    <xf numFmtId="0" fontId="15" fillId="9" borderId="24" xfId="0" applyFont="1" applyFill="1" applyBorder="1" applyAlignment="1">
      <alignment horizontal="center" vertical="center" wrapText="1"/>
    </xf>
    <xf numFmtId="0" fontId="25" fillId="2" borderId="0" xfId="0" applyFont="1" applyFill="1">
      <alignment vertical="center"/>
    </xf>
    <xf numFmtId="0" fontId="32" fillId="2" borderId="0" xfId="0" applyFont="1" applyFill="1">
      <alignment vertical="center"/>
    </xf>
    <xf numFmtId="0" fontId="32" fillId="2" borderId="0" xfId="0" applyFont="1" applyFill="1" applyAlignment="1">
      <alignment horizontal="center" vertical="top"/>
    </xf>
    <xf numFmtId="0" fontId="27" fillId="10" borderId="14" xfId="0" applyFont="1" applyFill="1" applyBorder="1" applyAlignment="1">
      <alignment horizontal="center" vertical="center"/>
    </xf>
    <xf numFmtId="0" fontId="20" fillId="0" borderId="1" xfId="0" applyFont="1" applyBorder="1" applyAlignment="1">
      <alignment horizontal="left" vertical="center"/>
    </xf>
    <xf numFmtId="0" fontId="30" fillId="2" borderId="0" xfId="0" applyFont="1" applyFill="1" applyAlignment="1">
      <alignment horizontal="right" vertical="center"/>
    </xf>
    <xf numFmtId="0" fontId="0" fillId="2" borderId="19" xfId="0" applyFill="1" applyBorder="1">
      <alignment vertical="center"/>
    </xf>
    <xf numFmtId="0" fontId="33" fillId="2" borderId="0" xfId="3" applyFont="1" applyFill="1" applyAlignment="1">
      <alignment horizontal="left" vertical="center" wrapText="1"/>
    </xf>
    <xf numFmtId="0" fontId="23" fillId="2" borderId="0" xfId="0" applyFont="1" applyFill="1" applyAlignment="1">
      <alignment horizontal="center" vertical="center"/>
    </xf>
    <xf numFmtId="0" fontId="15" fillId="2" borderId="0" xfId="0" applyFont="1" applyFill="1" applyAlignment="1">
      <alignment horizontal="center" vertical="center"/>
    </xf>
    <xf numFmtId="0" fontId="35" fillId="2" borderId="0" xfId="3" applyFont="1" applyFill="1">
      <alignment vertical="center"/>
    </xf>
    <xf numFmtId="42" fontId="36" fillId="2" borderId="0" xfId="0" applyNumberFormat="1" applyFont="1" applyFill="1" applyAlignment="1"/>
    <xf numFmtId="0" fontId="20" fillId="2" borderId="1" xfId="0" applyFont="1" applyFill="1" applyBorder="1" applyAlignment="1">
      <alignment horizontal="left" vertical="center"/>
    </xf>
    <xf numFmtId="0" fontId="37" fillId="2" borderId="0" xfId="0" applyFont="1" applyFill="1" applyAlignment="1">
      <alignment horizontal="right" vertical="center"/>
    </xf>
    <xf numFmtId="0" fontId="36" fillId="7" borderId="0" xfId="0" applyFont="1" applyFill="1">
      <alignment vertical="center"/>
    </xf>
    <xf numFmtId="0" fontId="33" fillId="2" borderId="0" xfId="3" applyFont="1" applyFill="1" applyBorder="1" applyAlignment="1">
      <alignment horizontal="left" vertical="center" wrapText="1"/>
    </xf>
    <xf numFmtId="0" fontId="39" fillId="0" borderId="0" xfId="0" applyFont="1" applyAlignment="1">
      <alignment horizontal="left" vertical="center"/>
    </xf>
    <xf numFmtId="0" fontId="27" fillId="10" borderId="10" xfId="0" applyFont="1" applyFill="1" applyBorder="1" applyAlignment="1">
      <alignment horizontal="center" vertical="center" wrapText="1"/>
    </xf>
    <xf numFmtId="0" fontId="27" fillId="10" borderId="34" xfId="0" applyFont="1" applyFill="1" applyBorder="1" applyAlignment="1">
      <alignment horizontal="center" vertical="center" wrapText="1"/>
    </xf>
    <xf numFmtId="0" fontId="13" fillId="2" borderId="0" xfId="0" applyFont="1" applyFill="1" applyAlignment="1">
      <alignment vertical="top" wrapText="1"/>
    </xf>
    <xf numFmtId="0" fontId="0" fillId="2" borderId="0" xfId="0" applyFill="1" applyAlignment="1">
      <alignment vertical="top" wrapText="1"/>
    </xf>
    <xf numFmtId="0" fontId="15" fillId="6" borderId="23" xfId="0" applyFont="1" applyFill="1" applyBorder="1" applyAlignment="1">
      <alignment horizontal="center" vertical="top" wrapText="1"/>
    </xf>
    <xf numFmtId="0" fontId="13" fillId="0" borderId="0" xfId="0" applyFont="1" applyAlignment="1">
      <alignment vertical="top" wrapText="1"/>
    </xf>
    <xf numFmtId="178" fontId="15" fillId="7" borderId="15" xfId="0" applyNumberFormat="1" applyFont="1" applyFill="1" applyBorder="1" applyAlignment="1">
      <alignment horizontal="right" vertical="center"/>
    </xf>
    <xf numFmtId="178" fontId="15" fillId="7" borderId="33" xfId="0" applyNumberFormat="1" applyFont="1" applyFill="1" applyBorder="1" applyAlignment="1">
      <alignment horizontal="right" vertical="center"/>
    </xf>
    <xf numFmtId="0" fontId="15" fillId="7" borderId="15" xfId="0" applyFont="1" applyFill="1" applyBorder="1" applyAlignment="1">
      <alignment horizontal="left" vertical="center" wrapText="1"/>
    </xf>
    <xf numFmtId="0" fontId="15" fillId="7" borderId="15" xfId="0" applyFont="1" applyFill="1" applyBorder="1" applyAlignment="1">
      <alignment horizontal="left" vertical="top" wrapText="1"/>
    </xf>
    <xf numFmtId="0" fontId="23" fillId="0" borderId="31" xfId="0" applyFont="1" applyBorder="1" applyAlignment="1">
      <alignment horizontal="center" vertical="center"/>
    </xf>
    <xf numFmtId="0" fontId="17" fillId="0" borderId="31" xfId="0" applyFont="1" applyBorder="1" applyAlignment="1">
      <alignment horizontal="center" vertical="center"/>
    </xf>
    <xf numFmtId="178" fontId="15" fillId="7" borderId="31" xfId="0" applyNumberFormat="1" applyFont="1" applyFill="1" applyBorder="1" applyAlignment="1">
      <alignment horizontal="right" vertical="center"/>
    </xf>
    <xf numFmtId="177" fontId="23" fillId="8" borderId="31" xfId="0" applyNumberFormat="1" applyFont="1" applyFill="1" applyBorder="1" applyAlignment="1">
      <alignment horizontal="right" vertical="center"/>
    </xf>
    <xf numFmtId="42" fontId="15" fillId="3" borderId="31" xfId="0" applyNumberFormat="1" applyFont="1" applyFill="1" applyBorder="1" applyAlignment="1">
      <alignment horizontal="right" vertical="center"/>
    </xf>
    <xf numFmtId="0" fontId="15" fillId="7" borderId="31" xfId="0" applyFont="1" applyFill="1" applyBorder="1" applyAlignment="1">
      <alignment horizontal="left" vertical="center" wrapText="1"/>
    </xf>
    <xf numFmtId="0" fontId="15" fillId="7" borderId="31" xfId="0" applyFont="1" applyFill="1" applyBorder="1" applyAlignment="1">
      <alignment horizontal="left" vertical="top" wrapText="1"/>
    </xf>
    <xf numFmtId="0" fontId="15" fillId="7" borderId="31" xfId="0" applyFont="1" applyFill="1" applyBorder="1" applyAlignment="1">
      <alignment horizontal="left" vertical="center"/>
    </xf>
    <xf numFmtId="0" fontId="14" fillId="7" borderId="31" xfId="0" applyFont="1" applyFill="1" applyBorder="1" applyAlignment="1">
      <alignment horizontal="left" vertical="center"/>
    </xf>
    <xf numFmtId="0" fontId="15" fillId="7" borderId="31" xfId="0" applyFont="1" applyFill="1" applyBorder="1" applyAlignment="1">
      <alignment horizontal="center" vertical="center"/>
    </xf>
    <xf numFmtId="0" fontId="27" fillId="10" borderId="36" xfId="0" applyFont="1" applyFill="1" applyBorder="1" applyAlignment="1">
      <alignment horizontal="center" vertical="center" wrapText="1"/>
    </xf>
    <xf numFmtId="0" fontId="27" fillId="10" borderId="37" xfId="0" applyFont="1" applyFill="1" applyBorder="1" applyAlignment="1">
      <alignment horizontal="center" vertical="center" wrapText="1"/>
    </xf>
    <xf numFmtId="0" fontId="23" fillId="0" borderId="35" xfId="0" applyFont="1" applyBorder="1" applyAlignment="1">
      <alignment horizontal="center" vertical="center"/>
    </xf>
    <xf numFmtId="0" fontId="15" fillId="7" borderId="31" xfId="0" applyFont="1" applyFill="1" applyBorder="1" applyAlignment="1">
      <alignment horizontal="center" vertical="center" wrapText="1"/>
    </xf>
    <xf numFmtId="0" fontId="17" fillId="0" borderId="25" xfId="0" applyFont="1" applyBorder="1" applyAlignment="1">
      <alignment horizontal="left" vertical="center" wrapText="1"/>
    </xf>
    <xf numFmtId="0" fontId="15" fillId="7" borderId="26" xfId="0" applyFont="1" applyFill="1" applyBorder="1" applyAlignment="1">
      <alignment horizontal="left" vertical="top" wrapText="1"/>
    </xf>
    <xf numFmtId="0" fontId="14" fillId="7" borderId="26" xfId="0" applyFont="1" applyFill="1" applyBorder="1" applyAlignment="1">
      <alignment horizontal="left" vertical="center"/>
    </xf>
    <xf numFmtId="0" fontId="15" fillId="7" borderId="26" xfId="0" applyFont="1" applyFill="1" applyBorder="1" applyAlignment="1">
      <alignment horizontal="center" vertical="center"/>
    </xf>
    <xf numFmtId="0" fontId="17" fillId="0" borderId="38" xfId="0" applyFont="1" applyBorder="1" applyAlignment="1">
      <alignment horizontal="left" vertical="center" wrapText="1"/>
    </xf>
    <xf numFmtId="0" fontId="15" fillId="0" borderId="25" xfId="0" applyFont="1" applyBorder="1" applyAlignment="1">
      <alignment horizontal="center" vertical="center"/>
    </xf>
    <xf numFmtId="3" fontId="13" fillId="7" borderId="26" xfId="0" applyNumberFormat="1" applyFont="1" applyFill="1" applyBorder="1" applyAlignment="1">
      <alignment horizontal="right" vertical="center"/>
    </xf>
    <xf numFmtId="177" fontId="23" fillId="8" borderId="23" xfId="0" applyNumberFormat="1" applyFont="1" applyFill="1" applyBorder="1" applyAlignment="1">
      <alignment horizontal="right" vertical="center"/>
    </xf>
    <xf numFmtId="42" fontId="15" fillId="3" borderId="23" xfId="0" applyNumberFormat="1" applyFont="1" applyFill="1" applyBorder="1" applyAlignment="1">
      <alignment horizontal="right" vertical="center"/>
    </xf>
    <xf numFmtId="0" fontId="15" fillId="7" borderId="23" xfId="0" applyFont="1" applyFill="1" applyBorder="1" applyAlignment="1">
      <alignment horizontal="left" vertical="center" wrapText="1"/>
    </xf>
    <xf numFmtId="0" fontId="15" fillId="7" borderId="23" xfId="0" applyFont="1" applyFill="1" applyBorder="1" applyAlignment="1">
      <alignment horizontal="left" vertical="top" wrapText="1"/>
    </xf>
    <xf numFmtId="0" fontId="15" fillId="7" borderId="23" xfId="0" applyFont="1" applyFill="1" applyBorder="1" applyAlignment="1">
      <alignment horizontal="left" vertical="center"/>
    </xf>
    <xf numFmtId="0" fontId="14" fillId="7" borderId="23" xfId="0" applyFont="1" applyFill="1" applyBorder="1" applyAlignment="1">
      <alignment horizontal="left" vertical="center"/>
    </xf>
    <xf numFmtId="0" fontId="15" fillId="7" borderId="23" xfId="0" applyFont="1" applyFill="1" applyBorder="1" applyAlignment="1">
      <alignment horizontal="center" vertical="center"/>
    </xf>
    <xf numFmtId="177" fontId="23" fillId="8" borderId="39" xfId="0" applyNumberFormat="1" applyFont="1" applyFill="1" applyBorder="1" applyAlignment="1">
      <alignment horizontal="right" vertical="center"/>
    </xf>
    <xf numFmtId="42" fontId="15" fillId="3" borderId="32" xfId="0" applyNumberFormat="1" applyFont="1" applyFill="1" applyBorder="1" applyAlignment="1">
      <alignment horizontal="right" vertical="center"/>
    </xf>
    <xf numFmtId="3" fontId="13" fillId="2" borderId="1" xfId="0" applyNumberFormat="1" applyFont="1" applyFill="1" applyBorder="1">
      <alignment vertical="center"/>
    </xf>
    <xf numFmtId="3" fontId="20" fillId="0" borderId="1" xfId="0" applyNumberFormat="1" applyFont="1" applyBorder="1" applyAlignment="1">
      <alignment horizontal="right" vertical="center" wrapText="1"/>
    </xf>
    <xf numFmtId="3" fontId="13" fillId="7" borderId="1" xfId="0" applyNumberFormat="1" applyFont="1" applyFill="1" applyBorder="1" applyAlignment="1">
      <alignment vertical="center" wrapText="1"/>
    </xf>
    <xf numFmtId="3" fontId="13" fillId="2" borderId="1" xfId="0" applyNumberFormat="1" applyFont="1" applyFill="1" applyBorder="1" applyAlignment="1">
      <alignment vertical="center" wrapText="1"/>
    </xf>
    <xf numFmtId="0" fontId="15" fillId="2" borderId="23" xfId="0" applyFont="1" applyFill="1" applyBorder="1" applyAlignment="1">
      <alignment horizontal="left" vertical="center"/>
    </xf>
    <xf numFmtId="0" fontId="15" fillId="9" borderId="40" xfId="0" applyFont="1" applyFill="1" applyBorder="1" applyAlignment="1">
      <alignment horizontal="center" vertical="center"/>
    </xf>
    <xf numFmtId="0" fontId="15" fillId="7" borderId="41" xfId="0" applyFont="1" applyFill="1" applyBorder="1" applyAlignment="1">
      <alignment horizontal="left" vertical="center"/>
    </xf>
    <xf numFmtId="0" fontId="15" fillId="7" borderId="42" xfId="0" applyFont="1" applyFill="1" applyBorder="1" applyAlignment="1">
      <alignment horizontal="left" vertical="center"/>
    </xf>
    <xf numFmtId="0" fontId="15" fillId="7" borderId="29" xfId="0" applyFont="1" applyFill="1" applyBorder="1" applyAlignment="1">
      <alignment horizontal="left" vertical="center"/>
    </xf>
    <xf numFmtId="3" fontId="13" fillId="7" borderId="1" xfId="0" applyNumberFormat="1" applyFont="1" applyFill="1" applyBorder="1">
      <alignment vertical="center"/>
    </xf>
    <xf numFmtId="0" fontId="34" fillId="2" borderId="0" xfId="3" applyFont="1" applyFill="1" applyAlignment="1">
      <alignment horizontal="left" vertical="center"/>
    </xf>
    <xf numFmtId="0" fontId="15" fillId="2" borderId="0" xfId="3" applyFont="1" applyFill="1" applyBorder="1" applyAlignment="1">
      <alignment horizontal="left" vertical="center"/>
    </xf>
    <xf numFmtId="0" fontId="31" fillId="0" borderId="1" xfId="0" applyFont="1" applyBorder="1" applyAlignment="1">
      <alignment horizontal="center" vertical="center" wrapText="1"/>
    </xf>
    <xf numFmtId="0" fontId="41" fillId="0" borderId="0" xfId="0" applyFont="1" applyAlignment="1">
      <alignment vertical="center" wrapText="1"/>
    </xf>
    <xf numFmtId="0" fontId="13" fillId="0" borderId="0" xfId="0" applyFont="1" applyAlignment="1">
      <alignment horizontal="left" vertical="center"/>
    </xf>
    <xf numFmtId="0" fontId="13" fillId="2" borderId="0" xfId="0" applyFont="1" applyFill="1" applyAlignment="1">
      <alignment horizontal="left" vertical="top"/>
    </xf>
    <xf numFmtId="0" fontId="23" fillId="0" borderId="0" xfId="0" applyFont="1" applyAlignment="1">
      <alignment horizontal="left" vertical="center"/>
    </xf>
    <xf numFmtId="0" fontId="15" fillId="0" borderId="0" xfId="0" applyFont="1" applyAlignment="1">
      <alignment horizontal="left" vertical="center"/>
    </xf>
    <xf numFmtId="0" fontId="43" fillId="4" borderId="14" xfId="1" applyFont="1" applyFill="1" applyBorder="1" applyAlignment="1" applyProtection="1">
      <alignment horizontal="center" vertical="center" shrinkToFit="1"/>
      <protection locked="0"/>
    </xf>
    <xf numFmtId="0" fontId="43" fillId="4" borderId="6" xfId="1" applyFont="1" applyFill="1" applyBorder="1" applyAlignment="1" applyProtection="1">
      <alignment horizontal="center" vertical="center" shrinkToFit="1"/>
      <protection locked="0"/>
    </xf>
    <xf numFmtId="0" fontId="43" fillId="3" borderId="6" xfId="1" applyFont="1" applyFill="1" applyBorder="1" applyAlignment="1" applyProtection="1">
      <alignment horizontal="center" vertical="center" wrapText="1" shrinkToFit="1"/>
      <protection locked="0"/>
    </xf>
    <xf numFmtId="0" fontId="44" fillId="4" borderId="14" xfId="1" applyFont="1" applyFill="1" applyBorder="1" applyProtection="1">
      <alignment vertical="center"/>
      <protection locked="0"/>
    </xf>
    <xf numFmtId="0" fontId="43" fillId="2" borderId="12" xfId="1" applyFont="1" applyFill="1" applyBorder="1" applyAlignment="1" applyProtection="1">
      <alignment horizontal="right" vertical="center"/>
      <protection locked="0"/>
    </xf>
    <xf numFmtId="0" fontId="43" fillId="4" borderId="14" xfId="1" applyFont="1" applyFill="1" applyBorder="1" applyProtection="1">
      <alignment vertical="center"/>
      <protection locked="0"/>
    </xf>
    <xf numFmtId="0" fontId="43" fillId="0" borderId="0" xfId="1" applyFont="1" applyProtection="1">
      <alignment vertical="center"/>
      <protection locked="0"/>
    </xf>
    <xf numFmtId="0" fontId="43" fillId="2" borderId="8" xfId="1" applyFont="1" applyFill="1" applyBorder="1" applyAlignment="1" applyProtection="1">
      <alignment horizontal="left" vertical="center" shrinkToFit="1"/>
      <protection locked="0"/>
    </xf>
    <xf numFmtId="0" fontId="43" fillId="2" borderId="11" xfId="1" applyFont="1" applyFill="1" applyBorder="1" applyAlignment="1" applyProtection="1">
      <alignment horizontal="center" vertical="center" shrinkToFit="1"/>
      <protection locked="0"/>
    </xf>
    <xf numFmtId="0" fontId="43" fillId="2" borderId="12" xfId="1" applyFont="1" applyFill="1" applyBorder="1" applyAlignment="1" applyProtection="1">
      <alignment vertical="center" shrinkToFit="1"/>
      <protection locked="0"/>
    </xf>
    <xf numFmtId="0" fontId="43" fillId="4" borderId="1" xfId="1" applyFont="1" applyFill="1" applyBorder="1" applyAlignment="1" applyProtection="1">
      <alignment horizontal="center" vertical="center"/>
      <protection locked="0"/>
    </xf>
    <xf numFmtId="0" fontId="43" fillId="0" borderId="1" xfId="1" applyFont="1" applyBorder="1" applyProtection="1">
      <alignment vertical="center"/>
      <protection locked="0"/>
    </xf>
    <xf numFmtId="0" fontId="44" fillId="4" borderId="1" xfId="1" applyFont="1" applyFill="1" applyBorder="1" applyAlignment="1" applyProtection="1">
      <alignment horizontal="center" vertical="center"/>
      <protection locked="0"/>
    </xf>
    <xf numFmtId="0" fontId="47" fillId="0" borderId="1" xfId="1" applyFont="1" applyBorder="1" applyAlignment="1" applyProtection="1">
      <alignment horizontal="right"/>
      <protection locked="0"/>
    </xf>
    <xf numFmtId="0" fontId="15" fillId="7" borderId="1" xfId="0" applyFont="1" applyFill="1" applyBorder="1" applyAlignment="1">
      <alignment horizontal="left" vertical="center"/>
    </xf>
    <xf numFmtId="0" fontId="14" fillId="7" borderId="1" xfId="0" applyFont="1" applyFill="1" applyBorder="1" applyAlignment="1">
      <alignment horizontal="left" vertical="center"/>
    </xf>
    <xf numFmtId="0" fontId="15" fillId="0" borderId="28" xfId="0" applyFont="1" applyBorder="1" applyAlignment="1">
      <alignment horizontal="center" vertical="center"/>
    </xf>
    <xf numFmtId="0" fontId="23" fillId="0" borderId="32" xfId="0" applyFont="1" applyBorder="1" applyAlignment="1">
      <alignment horizontal="center" vertical="center"/>
    </xf>
    <xf numFmtId="0" fontId="15" fillId="0" borderId="43" xfId="0" applyFont="1" applyBorder="1" applyAlignment="1">
      <alignment horizontal="center" vertical="center"/>
    </xf>
    <xf numFmtId="56" fontId="15" fillId="0" borderId="44" xfId="0" applyNumberFormat="1" applyFont="1" applyBorder="1" applyAlignment="1">
      <alignment horizontal="center" vertical="center"/>
    </xf>
    <xf numFmtId="0" fontId="43" fillId="2" borderId="0" xfId="1" applyFont="1" applyFill="1" applyProtection="1">
      <alignment vertical="center"/>
      <protection locked="0"/>
    </xf>
    <xf numFmtId="0" fontId="42" fillId="0" borderId="8" xfId="0" applyFont="1" applyBorder="1" applyAlignment="1">
      <alignment horizontal="left" vertical="center" wrapText="1"/>
    </xf>
    <xf numFmtId="0" fontId="42" fillId="0" borderId="0" xfId="0" applyFont="1" applyAlignment="1">
      <alignment horizontal="left" vertical="center" wrapText="1"/>
    </xf>
    <xf numFmtId="0" fontId="43" fillId="2" borderId="5" xfId="1" quotePrefix="1" applyFont="1" applyFill="1" applyBorder="1" applyAlignment="1" applyProtection="1">
      <alignment horizontal="left" vertical="center" shrinkToFit="1"/>
      <protection locked="0"/>
    </xf>
    <xf numFmtId="0" fontId="43" fillId="2" borderId="2" xfId="1" quotePrefix="1" applyFont="1" applyFill="1" applyBorder="1" applyAlignment="1" applyProtection="1">
      <alignment horizontal="left" vertical="center" shrinkToFit="1"/>
      <protection locked="0"/>
    </xf>
    <xf numFmtId="0" fontId="43" fillId="2" borderId="3" xfId="1" quotePrefix="1" applyFont="1" applyFill="1" applyBorder="1" applyAlignment="1" applyProtection="1">
      <alignment horizontal="left" vertical="center" shrinkToFit="1"/>
      <protection locked="0"/>
    </xf>
    <xf numFmtId="0" fontId="28" fillId="2" borderId="0" xfId="1" quotePrefix="1" applyFont="1" applyFill="1" applyAlignment="1" applyProtection="1">
      <alignment horizontal="left" vertical="center" shrinkToFit="1"/>
      <protection locked="0"/>
    </xf>
    <xf numFmtId="0" fontId="28" fillId="2" borderId="18" xfId="1" quotePrefix="1" applyFont="1" applyFill="1" applyBorder="1" applyAlignment="1" applyProtection="1">
      <alignment horizontal="left" vertical="center" shrinkToFit="1"/>
      <protection locked="0"/>
    </xf>
    <xf numFmtId="0" fontId="16" fillId="0" borderId="0" xfId="1" applyFont="1" applyAlignment="1" applyProtection="1">
      <alignment horizontal="center" vertical="center"/>
      <protection locked="0"/>
    </xf>
    <xf numFmtId="0" fontId="17" fillId="5" borderId="16" xfId="1" applyFont="1" applyFill="1" applyBorder="1" applyAlignment="1" applyProtection="1">
      <alignment horizontal="center" vertical="center"/>
      <protection locked="0"/>
    </xf>
    <xf numFmtId="0" fontId="17" fillId="5" borderId="17" xfId="1" applyFont="1" applyFill="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5" fillId="4" borderId="4" xfId="1" applyFont="1" applyFill="1" applyBorder="1" applyAlignment="1" applyProtection="1">
      <alignment horizontal="center" vertical="center"/>
      <protection locked="0"/>
    </xf>
    <xf numFmtId="0" fontId="5" fillId="4" borderId="2" xfId="1" applyFont="1" applyFill="1" applyBorder="1" applyAlignment="1" applyProtection="1">
      <alignment horizontal="center" vertical="center"/>
      <protection locked="0"/>
    </xf>
    <xf numFmtId="0" fontId="5" fillId="4" borderId="3" xfId="1" applyFont="1" applyFill="1" applyBorder="1" applyAlignment="1" applyProtection="1">
      <alignment horizontal="center" vertical="center"/>
      <protection locked="0"/>
    </xf>
    <xf numFmtId="0" fontId="43" fillId="0" borderId="12" xfId="1" applyFont="1" applyBorder="1" applyAlignment="1" applyProtection="1">
      <alignment horizontal="center" vertical="center"/>
      <protection locked="0"/>
    </xf>
    <xf numFmtId="6" fontId="43" fillId="2" borderId="2" xfId="2" applyNumberFormat="1" applyFont="1" applyFill="1" applyBorder="1" applyAlignment="1">
      <alignment horizontal="center" vertical="center"/>
    </xf>
    <xf numFmtId="176" fontId="43" fillId="2" borderId="2" xfId="1" applyNumberFormat="1" applyFont="1" applyFill="1" applyBorder="1" applyAlignment="1" applyProtection="1">
      <alignment horizontal="center" vertical="center"/>
      <protection locked="0"/>
    </xf>
    <xf numFmtId="176" fontId="43" fillId="2" borderId="3" xfId="1" applyNumberFormat="1" applyFont="1" applyFill="1" applyBorder="1" applyAlignment="1" applyProtection="1">
      <alignment horizontal="center" vertical="center"/>
      <protection locked="0"/>
    </xf>
    <xf numFmtId="0" fontId="43" fillId="0" borderId="5" xfId="1" applyFont="1" applyBorder="1" applyAlignment="1" applyProtection="1">
      <alignment horizontal="left" vertical="center" wrapText="1" shrinkToFit="1"/>
      <protection locked="0"/>
    </xf>
    <xf numFmtId="0" fontId="43" fillId="0" borderId="2" xfId="1" applyFont="1" applyBorder="1" applyAlignment="1" applyProtection="1">
      <alignment horizontal="left" vertical="center" wrapText="1" shrinkToFit="1"/>
      <protection locked="0"/>
    </xf>
    <xf numFmtId="0" fontId="43" fillId="0" borderId="3" xfId="1" applyFont="1" applyBorder="1" applyAlignment="1" applyProtection="1">
      <alignment horizontal="left" vertical="center" wrapText="1" shrinkToFit="1"/>
      <protection locked="0"/>
    </xf>
    <xf numFmtId="0" fontId="43" fillId="2" borderId="5" xfId="1" applyFont="1" applyFill="1" applyBorder="1" applyAlignment="1">
      <alignment horizontal="left" vertical="center" wrapText="1"/>
    </xf>
    <xf numFmtId="0" fontId="43" fillId="2" borderId="2" xfId="1" applyFont="1" applyFill="1" applyBorder="1" applyAlignment="1">
      <alignment horizontal="left" vertical="center" wrapText="1"/>
    </xf>
    <xf numFmtId="0" fontId="43" fillId="2" borderId="3" xfId="1" applyFont="1" applyFill="1" applyBorder="1" applyAlignment="1">
      <alignment horizontal="left" vertical="center" wrapText="1"/>
    </xf>
    <xf numFmtId="0" fontId="43" fillId="4" borderId="6" xfId="1" applyFont="1" applyFill="1" applyBorder="1" applyAlignment="1" applyProtection="1">
      <alignment horizontal="center" vertical="center"/>
      <protection locked="0"/>
    </xf>
    <xf numFmtId="0" fontId="43" fillId="4" borderId="10" xfId="1" applyFont="1" applyFill="1" applyBorder="1" applyAlignment="1" applyProtection="1">
      <alignment horizontal="center" vertical="center"/>
      <protection locked="0"/>
    </xf>
    <xf numFmtId="0" fontId="45" fillId="2" borderId="7" xfId="1" applyFont="1" applyFill="1" applyBorder="1" applyAlignment="1" applyProtection="1">
      <alignment horizontal="left" vertical="top" wrapText="1"/>
      <protection locked="0"/>
    </xf>
    <xf numFmtId="0" fontId="45" fillId="2" borderId="8" xfId="1" applyFont="1" applyFill="1" applyBorder="1" applyAlignment="1" applyProtection="1">
      <alignment horizontal="left" vertical="top" wrapText="1"/>
      <protection locked="0"/>
    </xf>
    <xf numFmtId="0" fontId="45" fillId="2" borderId="9" xfId="1" applyFont="1" applyFill="1" applyBorder="1" applyAlignment="1" applyProtection="1">
      <alignment horizontal="left" vertical="top" wrapText="1"/>
      <protection locked="0"/>
    </xf>
    <xf numFmtId="0" fontId="43" fillId="2" borderId="11" xfId="1" applyFont="1" applyFill="1" applyBorder="1" applyAlignment="1" applyProtection="1">
      <alignment horizontal="left" vertical="center" wrapText="1" shrinkToFit="1"/>
      <protection locked="0"/>
    </xf>
    <xf numFmtId="0" fontId="43" fillId="2" borderId="12" xfId="1" applyFont="1" applyFill="1" applyBorder="1" applyAlignment="1" applyProtection="1">
      <alignment horizontal="left" vertical="center" wrapText="1" shrinkToFit="1"/>
      <protection locked="0"/>
    </xf>
    <xf numFmtId="0" fontId="43" fillId="2" borderId="13" xfId="1" applyFont="1" applyFill="1" applyBorder="1" applyAlignment="1" applyProtection="1">
      <alignment horizontal="left" vertical="center" wrapText="1" shrinkToFit="1"/>
      <protection locked="0"/>
    </xf>
    <xf numFmtId="0" fontId="43" fillId="2" borderId="5" xfId="1" quotePrefix="1" applyFont="1" applyFill="1" applyBorder="1" applyAlignment="1">
      <alignment horizontal="left" vertical="center" shrinkToFit="1"/>
    </xf>
    <xf numFmtId="0" fontId="43" fillId="2" borderId="2" xfId="1" quotePrefix="1" applyFont="1" applyFill="1" applyBorder="1" applyAlignment="1">
      <alignment horizontal="left" vertical="center" shrinkToFit="1"/>
    </xf>
    <xf numFmtId="0" fontId="43" fillId="2" borderId="3" xfId="1" quotePrefix="1" applyFont="1" applyFill="1" applyBorder="1" applyAlignment="1">
      <alignment horizontal="left" vertical="center" shrinkToFit="1"/>
    </xf>
    <xf numFmtId="0" fontId="44" fillId="4" borderId="4" xfId="1" applyFont="1" applyFill="1" applyBorder="1" applyAlignment="1" applyProtection="1">
      <alignment horizontal="center" vertical="center"/>
      <protection locked="0"/>
    </xf>
    <xf numFmtId="0" fontId="44" fillId="4" borderId="3" xfId="1" applyFont="1" applyFill="1" applyBorder="1" applyAlignment="1" applyProtection="1">
      <alignment horizontal="center" vertical="center"/>
      <protection locked="0"/>
    </xf>
    <xf numFmtId="0" fontId="43" fillId="0" borderId="4" xfId="1" applyFont="1" applyBorder="1" applyAlignment="1" applyProtection="1">
      <alignment horizontal="center" vertical="center"/>
      <protection locked="0"/>
    </xf>
    <xf numFmtId="0" fontId="43" fillId="0" borderId="3" xfId="1" applyFont="1" applyBorder="1" applyAlignment="1" applyProtection="1">
      <alignment horizontal="center" vertical="center"/>
      <protection locked="0"/>
    </xf>
    <xf numFmtId="0" fontId="46" fillId="4" borderId="4" xfId="1" applyFont="1" applyFill="1" applyBorder="1" applyAlignment="1" applyProtection="1">
      <alignment horizontal="left" vertical="center"/>
      <protection locked="0"/>
    </xf>
    <xf numFmtId="0" fontId="46" fillId="4" borderId="2" xfId="1" applyFont="1" applyFill="1" applyBorder="1" applyAlignment="1" applyProtection="1">
      <alignment horizontal="left" vertical="center"/>
      <protection locked="0"/>
    </xf>
    <xf numFmtId="0" fontId="46" fillId="4" borderId="3" xfId="1" applyFont="1" applyFill="1" applyBorder="1" applyAlignment="1" applyProtection="1">
      <alignment horizontal="left" vertical="center"/>
      <protection locked="0"/>
    </xf>
    <xf numFmtId="0" fontId="43" fillId="4" borderId="6" xfId="1" applyFont="1" applyFill="1" applyBorder="1" applyAlignment="1" applyProtection="1">
      <alignment vertical="center" wrapText="1"/>
      <protection locked="0"/>
    </xf>
    <xf numFmtId="0" fontId="43" fillId="4" borderId="10" xfId="1" applyFont="1" applyFill="1" applyBorder="1" applyProtection="1">
      <alignment vertical="center"/>
      <protection locked="0"/>
    </xf>
    <xf numFmtId="0" fontId="43" fillId="2" borderId="7"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center" vertical="center" shrinkToFit="1"/>
      <protection locked="0"/>
    </xf>
    <xf numFmtId="0" fontId="43" fillId="2" borderId="8" xfId="1" applyFont="1" applyFill="1" applyBorder="1" applyAlignment="1" applyProtection="1">
      <alignment horizontal="right" vertical="center"/>
      <protection locked="0"/>
    </xf>
    <xf numFmtId="49" fontId="43" fillId="2" borderId="8" xfId="1" applyNumberFormat="1" applyFont="1" applyFill="1" applyBorder="1" applyAlignment="1" applyProtection="1">
      <alignment horizontal="center" vertical="center"/>
      <protection locked="0"/>
    </xf>
    <xf numFmtId="49" fontId="43" fillId="2" borderId="9" xfId="1" applyNumberFormat="1" applyFont="1" applyFill="1" applyBorder="1" applyAlignment="1" applyProtection="1">
      <alignment horizontal="center" vertical="center"/>
      <protection locked="0"/>
    </xf>
    <xf numFmtId="0" fontId="43" fillId="2" borderId="12" xfId="1" applyFont="1" applyFill="1" applyBorder="1" applyAlignment="1" applyProtection="1">
      <alignment horizontal="right" vertical="center" shrinkToFit="1"/>
      <protection locked="0"/>
    </xf>
    <xf numFmtId="0" fontId="43" fillId="2" borderId="12" xfId="1" applyFont="1" applyFill="1" applyBorder="1" applyAlignment="1" applyProtection="1">
      <alignment horizontal="center" vertical="center" shrinkToFit="1"/>
      <protection locked="0"/>
    </xf>
    <xf numFmtId="0" fontId="43" fillId="2" borderId="13" xfId="1" applyFont="1" applyFill="1" applyBorder="1" applyAlignment="1" applyProtection="1">
      <alignment horizontal="center" vertical="center" shrinkToFit="1"/>
      <protection locked="0"/>
    </xf>
    <xf numFmtId="0" fontId="29" fillId="5" borderId="20" xfId="0" applyFont="1" applyFill="1" applyBorder="1" applyAlignment="1">
      <alignment horizontal="center" vertical="center"/>
    </xf>
    <xf numFmtId="0" fontId="29" fillId="5" borderId="21" xfId="0" applyFont="1" applyFill="1" applyBorder="1" applyAlignment="1">
      <alignment horizontal="center" vertical="center"/>
    </xf>
    <xf numFmtId="0" fontId="40" fillId="2" borderId="8" xfId="3" applyFont="1" applyFill="1" applyBorder="1" applyAlignment="1">
      <alignment horizontal="left" vertical="top" wrapText="1"/>
    </xf>
    <xf numFmtId="0" fontId="40" fillId="2" borderId="0" xfId="3" applyFont="1" applyFill="1" applyBorder="1" applyAlignment="1">
      <alignment horizontal="left" vertical="top" wrapText="1"/>
    </xf>
    <xf numFmtId="0" fontId="2" fillId="2" borderId="5" xfId="1" quotePrefix="1" applyFont="1" applyFill="1" applyBorder="1" applyAlignment="1" applyProtection="1">
      <alignment horizontal="left" vertical="center" shrinkToFit="1"/>
      <protection locked="0"/>
    </xf>
    <xf numFmtId="0" fontId="2" fillId="2" borderId="2" xfId="1" quotePrefix="1" applyFont="1" applyFill="1" applyBorder="1" applyAlignment="1" applyProtection="1">
      <alignment horizontal="left" vertical="center" shrinkToFit="1"/>
      <protection locked="0"/>
    </xf>
    <xf numFmtId="0" fontId="2" fillId="2" borderId="3" xfId="1" quotePrefix="1" applyFont="1" applyFill="1" applyBorder="1" applyAlignment="1" applyProtection="1">
      <alignment horizontal="left" vertical="center" shrinkToFit="1"/>
      <protection locked="0"/>
    </xf>
    <xf numFmtId="6" fontId="2" fillId="2" borderId="2" xfId="2" applyNumberFormat="1" applyFont="1" applyFill="1" applyBorder="1" applyAlignment="1">
      <alignment horizontal="center" vertical="center"/>
    </xf>
    <xf numFmtId="176" fontId="2" fillId="2" borderId="2" xfId="1" applyNumberFormat="1" applyFont="1" applyFill="1" applyBorder="1" applyAlignment="1" applyProtection="1">
      <alignment horizontal="center" vertical="center"/>
      <protection locked="0"/>
    </xf>
    <xf numFmtId="176" fontId="2" fillId="2" borderId="3" xfId="1" applyNumberFormat="1" applyFont="1" applyFill="1" applyBorder="1" applyAlignment="1" applyProtection="1">
      <alignment horizontal="center" vertical="center"/>
      <protection locked="0"/>
    </xf>
    <xf numFmtId="0" fontId="9" fillId="4" borderId="4" xfId="1" applyFont="1" applyFill="1" applyBorder="1" applyAlignment="1" applyProtection="1">
      <alignment horizontal="center" vertical="center"/>
      <protection locked="0"/>
    </xf>
    <xf numFmtId="0" fontId="9" fillId="4" borderId="3" xfId="1" applyFont="1" applyFill="1" applyBorder="1" applyAlignment="1" applyProtection="1">
      <alignment horizontal="center" vertical="center"/>
      <protection locked="0"/>
    </xf>
    <xf numFmtId="0" fontId="2" fillId="0" borderId="4" xfId="1" applyFont="1" applyBorder="1" applyAlignment="1" applyProtection="1">
      <alignment horizontal="center" vertical="center"/>
      <protection locked="0"/>
    </xf>
    <xf numFmtId="0" fontId="2" fillId="4" borderId="6" xfId="1" applyFont="1" applyFill="1" applyBorder="1" applyAlignment="1" applyProtection="1">
      <alignment vertical="center" wrapText="1"/>
      <protection locked="0"/>
    </xf>
    <xf numFmtId="0" fontId="2" fillId="4" borderId="10" xfId="1" applyFont="1" applyFill="1" applyBorder="1" applyProtection="1">
      <alignment vertical="center"/>
      <protection locked="0"/>
    </xf>
    <xf numFmtId="0" fontId="2" fillId="2" borderId="7"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center" vertical="center" shrinkToFit="1"/>
      <protection locked="0"/>
    </xf>
    <xf numFmtId="0" fontId="2" fillId="2" borderId="8" xfId="1" applyFont="1" applyFill="1" applyBorder="1" applyAlignment="1" applyProtection="1">
      <alignment horizontal="right" vertical="center"/>
      <protection locked="0"/>
    </xf>
    <xf numFmtId="49" fontId="2" fillId="2" borderId="8" xfId="1" applyNumberFormat="1" applyFont="1" applyFill="1" applyBorder="1" applyAlignment="1" applyProtection="1">
      <alignment horizontal="center" vertical="center"/>
      <protection locked="0"/>
    </xf>
    <xf numFmtId="49" fontId="2" fillId="2" borderId="9" xfId="1" applyNumberFormat="1" applyFont="1" applyFill="1" applyBorder="1" applyAlignment="1" applyProtection="1">
      <alignment horizontal="center" vertical="center"/>
      <protection locked="0"/>
    </xf>
    <xf numFmtId="0" fontId="2" fillId="2" borderId="12" xfId="1" applyFont="1" applyFill="1" applyBorder="1" applyAlignment="1" applyProtection="1">
      <alignment horizontal="right" vertical="center" shrinkToFit="1"/>
      <protection locked="0"/>
    </xf>
    <xf numFmtId="0" fontId="2" fillId="2" borderId="12" xfId="1" applyFont="1" applyFill="1" applyBorder="1" applyAlignment="1" applyProtection="1">
      <alignment horizontal="center" vertical="center" shrinkToFit="1"/>
      <protection locked="0"/>
    </xf>
    <xf numFmtId="0" fontId="2" fillId="2" borderId="13" xfId="1" applyFont="1" applyFill="1" applyBorder="1" applyAlignment="1" applyProtection="1">
      <alignment horizontal="center" vertical="center" shrinkToFit="1"/>
      <protection locked="0"/>
    </xf>
    <xf numFmtId="0" fontId="2" fillId="2" borderId="5" xfId="1" applyFont="1" applyFill="1" applyBorder="1" applyAlignment="1">
      <alignment horizontal="left" vertical="center" wrapText="1"/>
    </xf>
    <xf numFmtId="0" fontId="2" fillId="2" borderId="2" xfId="1" applyFont="1" applyFill="1" applyBorder="1" applyAlignment="1">
      <alignment horizontal="left" vertical="center" wrapText="1"/>
    </xf>
    <xf numFmtId="0" fontId="2" fillId="2" borderId="3" xfId="1" applyFont="1" applyFill="1" applyBorder="1" applyAlignment="1">
      <alignment horizontal="left" vertical="center" wrapText="1"/>
    </xf>
    <xf numFmtId="0" fontId="2" fillId="4" borderId="6" xfId="1" applyFont="1" applyFill="1" applyBorder="1" applyAlignment="1" applyProtection="1">
      <alignment horizontal="center" vertical="center"/>
      <protection locked="0"/>
    </xf>
    <xf numFmtId="0" fontId="2" fillId="4" borderId="10" xfId="1" applyFont="1" applyFill="1" applyBorder="1" applyAlignment="1" applyProtection="1">
      <alignment horizontal="center" vertical="center"/>
      <protection locked="0"/>
    </xf>
    <xf numFmtId="0" fontId="7" fillId="2" borderId="7" xfId="1" applyFont="1" applyFill="1" applyBorder="1" applyAlignment="1" applyProtection="1">
      <alignment horizontal="left" vertical="top" wrapText="1"/>
      <protection locked="0"/>
    </xf>
    <xf numFmtId="0" fontId="7" fillId="2" borderId="8" xfId="1" applyFont="1" applyFill="1" applyBorder="1" applyAlignment="1" applyProtection="1">
      <alignment horizontal="left" vertical="top" wrapText="1"/>
      <protection locked="0"/>
    </xf>
    <xf numFmtId="0" fontId="7" fillId="2" borderId="9" xfId="1" applyFont="1" applyFill="1" applyBorder="1" applyAlignment="1" applyProtection="1">
      <alignment horizontal="left" vertical="top" wrapText="1"/>
      <protection locked="0"/>
    </xf>
    <xf numFmtId="0" fontId="2" fillId="2" borderId="11" xfId="1" applyFont="1" applyFill="1" applyBorder="1" applyAlignment="1" applyProtection="1">
      <alignment horizontal="left" vertical="center" wrapText="1" shrinkToFit="1"/>
      <protection locked="0"/>
    </xf>
    <xf numFmtId="0" fontId="2" fillId="2" borderId="12" xfId="1" applyFont="1" applyFill="1" applyBorder="1" applyAlignment="1" applyProtection="1">
      <alignment horizontal="left" vertical="center" wrapText="1" shrinkToFit="1"/>
      <protection locked="0"/>
    </xf>
    <xf numFmtId="0" fontId="2" fillId="2" borderId="13" xfId="1" applyFont="1" applyFill="1" applyBorder="1" applyAlignment="1" applyProtection="1">
      <alignment horizontal="left" vertical="center" wrapText="1" shrinkToFit="1"/>
      <protection locked="0"/>
    </xf>
    <xf numFmtId="0" fontId="2" fillId="0" borderId="12" xfId="1" applyFont="1" applyBorder="1" applyAlignment="1" applyProtection="1">
      <alignment horizontal="center" vertical="center"/>
      <protection locked="0"/>
    </xf>
    <xf numFmtId="0" fontId="11" fillId="4" borderId="4" xfId="1" applyFont="1" applyFill="1" applyBorder="1" applyAlignment="1" applyProtection="1">
      <alignment horizontal="left" vertical="center"/>
      <protection locked="0"/>
    </xf>
    <xf numFmtId="0" fontId="11" fillId="4" borderId="2" xfId="1" applyFont="1" applyFill="1" applyBorder="1" applyAlignment="1" applyProtection="1">
      <alignment horizontal="left" vertical="center"/>
      <protection locked="0"/>
    </xf>
    <xf numFmtId="0" fontId="11" fillId="4" borderId="3" xfId="1" applyFont="1" applyFill="1" applyBorder="1" applyAlignment="1" applyProtection="1">
      <alignment horizontal="left" vertical="center"/>
      <protection locked="0"/>
    </xf>
    <xf numFmtId="0" fontId="2" fillId="0" borderId="5" xfId="1" applyFont="1" applyBorder="1" applyAlignment="1" applyProtection="1">
      <alignment horizontal="left" vertical="center" wrapText="1" shrinkToFit="1"/>
      <protection locked="0"/>
    </xf>
    <xf numFmtId="0" fontId="2" fillId="0" borderId="2" xfId="1" applyFont="1" applyBorder="1" applyAlignment="1" applyProtection="1">
      <alignment horizontal="left" vertical="center" wrapText="1" shrinkToFit="1"/>
      <protection locked="0"/>
    </xf>
    <xf numFmtId="0" fontId="2" fillId="0" borderId="3" xfId="1" applyFont="1" applyBorder="1" applyAlignment="1" applyProtection="1">
      <alignment horizontal="left" vertical="center" wrapText="1" shrinkToFit="1"/>
      <protection locked="0"/>
    </xf>
  </cellXfs>
  <cellStyles count="4">
    <cellStyle name="ハイパーリンク" xfId="3" builtinId="8"/>
    <cellStyle name="桁区切り" xfId="2" builtinId="6"/>
    <cellStyle name="標準" xfId="0" builtinId="0"/>
    <cellStyle name="標準 3" xfId="1" xr:uid="{00000000-0005-0000-0000-000001000000}"/>
  </cellStyles>
  <dxfs count="52">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top style="dotted">
          <color rgb="FF000000"/>
        </top>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0" indent="0" justifyLastLine="0" shrinkToFit="0" readingOrder="0"/>
    </dxf>
    <dxf>
      <border>
        <bottom style="dotted">
          <color rgb="FF000000"/>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0"/>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left"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32" formatCode="_ &quot;¥&quot;* #,##0_ ;_ &quot;¥&quot;* \-#,##0_ ;_ &quot;¥&quot;* &quot;-&quot;_ ;_ @_ "/>
      <fill>
        <patternFill patternType="solid">
          <fgColor indexed="64"/>
          <bgColor theme="0" tint="-0.249977111117893"/>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177" formatCode="#,##0_ "/>
      <fill>
        <patternFill patternType="solid">
          <fgColor indexed="64"/>
          <bgColor theme="0" tint="-4.9989318521683403E-2"/>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auto="1"/>
        <name val="メイリオ"/>
        <family val="3"/>
        <charset val="128"/>
        <scheme val="none"/>
      </font>
      <numFmt numFmtId="178" formatCode="#,##0_);[Red]\(#,##0\)"/>
      <fill>
        <patternFill patternType="solid">
          <fgColor indexed="64"/>
          <bgColor rgb="FFFFFFCC"/>
        </patternFill>
      </fill>
      <alignment horizontal="right"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i val="0"/>
        <strike val="0"/>
        <condense val="0"/>
        <extend val="0"/>
        <outline val="0"/>
        <shadow val="0"/>
        <u val="none"/>
        <vertAlign val="baseline"/>
        <sz val="11"/>
        <color rgb="FFFF0000"/>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dotted">
          <color indexed="64"/>
        </top>
        <bottom style="dotted">
          <color indexed="64"/>
        </bottom>
        <vertical style="thin">
          <color indexed="64"/>
        </vertical>
        <horizontal style="dotted">
          <color indexed="64"/>
        </horizontal>
      </border>
    </dxf>
    <dxf>
      <font>
        <b val="0"/>
        <i val="0"/>
        <strike val="0"/>
        <condense val="0"/>
        <extend val="0"/>
        <outline val="0"/>
        <shadow val="0"/>
        <u val="none"/>
        <vertAlign val="baseline"/>
        <sz val="11"/>
        <color theme="0" tint="-0.499984740745262"/>
        <name val="メイリオ"/>
        <family val="3"/>
        <charset val="128"/>
        <scheme val="none"/>
      </font>
      <numFmt numFmtId="47" formatCode="m&quot;月&quot;d&quot;日&quot;"/>
      <alignment horizontal="center" vertical="center" textRotation="0" wrapText="0" indent="0" justifyLastLine="0" shrinkToFit="0" readingOrder="0"/>
      <border diagonalUp="0" diagonalDown="0">
        <left/>
        <right style="thin">
          <color indexed="64"/>
        </right>
        <top style="dotted">
          <color indexed="64"/>
        </top>
        <bottom style="dotted">
          <color indexed="64"/>
        </bottom>
        <vertical style="thin">
          <color indexed="64"/>
        </vertical>
        <horizontal style="dotted">
          <color indexed="64"/>
        </horizontal>
      </border>
    </dxf>
    <dxf>
      <border>
        <top style="dotted">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メイリオ"/>
        <family val="3"/>
        <charset val="128"/>
        <scheme val="none"/>
      </font>
      <fill>
        <patternFill patternType="solid">
          <fgColor indexed="64"/>
          <bgColor theme="0"/>
        </patternFill>
      </fill>
      <alignment horizontal="left" vertical="center" textRotation="0" wrapText="0" indent="0" justifyLastLine="0" shrinkToFit="0" readingOrder="0"/>
    </dxf>
    <dxf>
      <border>
        <bottom style="dotted">
          <color indexed="64"/>
        </bottom>
      </border>
    </dxf>
    <dxf>
      <font>
        <strike val="0"/>
        <outline val="0"/>
        <shadow val="0"/>
        <u val="none"/>
        <vertAlign val="baseline"/>
        <sz val="11"/>
        <color auto="1"/>
        <name val="メイリオ"/>
        <family val="3"/>
        <charset val="128"/>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0EA00"/>
      <color rgb="FFFFCC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114158</xdr:colOff>
      <xdr:row>5</xdr:row>
      <xdr:rowOff>99888</xdr:rowOff>
    </xdr:from>
    <xdr:to>
      <xdr:col>14</xdr:col>
      <xdr:colOff>231883</xdr:colOff>
      <xdr:row>17</xdr:row>
      <xdr:rowOff>7135</xdr:rowOff>
    </xdr:to>
    <xdr:sp macro="" textlink="">
      <xdr:nvSpPr>
        <xdr:cNvPr id="2" name="吹き出し: 角を丸めた四角形 1">
          <a:extLst>
            <a:ext uri="{FF2B5EF4-FFF2-40B4-BE49-F238E27FC236}">
              <a16:creationId xmlns:a16="http://schemas.microsoft.com/office/drawing/2014/main" id="{ACEAC296-03DF-4234-819D-E55CC8EFB87A}"/>
            </a:ext>
          </a:extLst>
        </xdr:cNvPr>
        <xdr:cNvSpPr/>
      </xdr:nvSpPr>
      <xdr:spPr>
        <a:xfrm>
          <a:off x="7020675" y="1348484"/>
          <a:ext cx="3756489" cy="5700730"/>
        </a:xfrm>
        <a:prstGeom prst="wedgeRoundRectCallout">
          <a:avLst>
            <a:gd name="adj1" fmla="val -60542"/>
            <a:gd name="adj2" fmla="val -6181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18】</a:t>
          </a:r>
        </a:p>
        <a:p>
          <a:pPr algn="l"/>
          <a:r>
            <a:rPr kumimoji="1" lang="en-US" altLang="ja-JP" sz="1400" b="1">
              <a:solidFill>
                <a:sysClr val="windowText" lastClr="000000"/>
              </a:solidFill>
            </a:rPr>
            <a:t>※</a:t>
          </a:r>
          <a:r>
            <a:rPr kumimoji="1" lang="ja-JP" altLang="en-US" sz="1400" b="1">
              <a:solidFill>
                <a:sysClr val="windowText" lastClr="000000"/>
              </a:solidFill>
            </a:rPr>
            <a:t>黄色欄に１～</a:t>
          </a:r>
          <a:r>
            <a:rPr kumimoji="1" lang="en-US" altLang="ja-JP" sz="1400" b="1">
              <a:solidFill>
                <a:sysClr val="windowText" lastClr="000000"/>
              </a:solidFill>
            </a:rPr>
            <a:t>18</a:t>
          </a:r>
          <a:r>
            <a:rPr kumimoji="1" lang="ja-JP" altLang="en-US" sz="1400" b="1">
              <a:solidFill>
                <a:sysClr val="windowText" lastClr="000000"/>
              </a:solidFill>
            </a:rPr>
            <a:t>の数字を入力してください。</a:t>
          </a:r>
          <a:endParaRPr kumimoji="1" lang="en-US" altLang="ja-JP" sz="1400" b="1">
            <a:solidFill>
              <a:sysClr val="windowText" lastClr="000000"/>
            </a:solidFill>
          </a:endParaRPr>
        </a:p>
        <a:p>
          <a:pPr algn="l"/>
          <a:r>
            <a:rPr kumimoji="1" lang="ja-JP" altLang="en-US" sz="1100">
              <a:solidFill>
                <a:sysClr val="windowText" lastClr="000000"/>
              </a:solidFill>
            </a:rPr>
            <a:t>（「</a:t>
          </a:r>
          <a:r>
            <a:rPr kumimoji="1" lang="en-US" altLang="ja-JP" sz="1100">
              <a:solidFill>
                <a:sysClr val="windowText" lastClr="000000"/>
              </a:solidFill>
            </a:rPr>
            <a:t>【</a:t>
          </a:r>
          <a:r>
            <a:rPr kumimoji="1" lang="ja-JP" altLang="en-US" sz="1100">
              <a:solidFill>
                <a:sysClr val="windowText" lastClr="000000"/>
              </a:solidFill>
            </a:rPr>
            <a:t>記入例</a:t>
          </a:r>
          <a:r>
            <a:rPr kumimoji="1" lang="en-US" altLang="ja-JP" sz="1100">
              <a:solidFill>
                <a:sysClr val="windowText" lastClr="000000"/>
              </a:solidFill>
            </a:rPr>
            <a:t>】①</a:t>
          </a:r>
          <a:r>
            <a:rPr kumimoji="1" lang="ja-JP" altLang="en-US" sz="1100">
              <a:solidFill>
                <a:sysClr val="windowText" lastClr="000000"/>
              </a:solidFill>
            </a:rPr>
            <a:t>管理台帳」の記入例が転記されます。）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en-US" altLang="ja-JP" sz="1400" b="1">
              <a:solidFill>
                <a:sysClr val="windowText" lastClr="000000"/>
              </a:solidFill>
            </a:rPr>
            <a:t>1  </a:t>
          </a:r>
          <a:r>
            <a:rPr kumimoji="1" lang="ja-JP" altLang="en-US" sz="1400" b="1">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万円未満の物品購入</a:t>
          </a:r>
        </a:p>
        <a:p>
          <a:pPr algn="l"/>
          <a:r>
            <a:rPr kumimoji="1" lang="en-US" altLang="ja-JP" sz="1400" b="1">
              <a:solidFill>
                <a:sysClr val="windowText" lastClr="000000"/>
              </a:solidFill>
            </a:rPr>
            <a:t>2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a:t>
          </a:r>
          <a:r>
            <a:rPr kumimoji="1" lang="ja-JP" altLang="en-US" sz="1200">
              <a:solidFill>
                <a:sysClr val="windowText" lastClr="000000"/>
              </a:solidFill>
            </a:rPr>
            <a:t>万円以上</a:t>
          </a:r>
          <a:r>
            <a:rPr kumimoji="1" lang="en-US" altLang="ja-JP" sz="1200">
              <a:solidFill>
                <a:sysClr val="windowText" lastClr="000000"/>
              </a:solidFill>
            </a:rPr>
            <a:t>500</a:t>
          </a:r>
          <a:r>
            <a:rPr kumimoji="1" lang="ja-JP" altLang="en-US" sz="1200">
              <a:solidFill>
                <a:sysClr val="windowText" lastClr="000000"/>
              </a:solidFill>
            </a:rPr>
            <a:t>万円以下の物品購入</a:t>
          </a:r>
        </a:p>
        <a:p>
          <a:pPr algn="l"/>
          <a:r>
            <a:rPr kumimoji="1" lang="en-US" altLang="ja-JP" sz="1400" b="1">
              <a:solidFill>
                <a:sysClr val="windowText" lastClr="000000"/>
              </a:solidFill>
            </a:rPr>
            <a:t>3 </a:t>
          </a:r>
          <a:r>
            <a:rPr kumimoji="1" lang="en-US" altLang="ja-JP" sz="1200">
              <a:solidFill>
                <a:sysClr val="windowText" lastClr="000000"/>
              </a:solidFill>
            </a:rPr>
            <a:t> </a:t>
          </a:r>
          <a:r>
            <a:rPr kumimoji="1" lang="ja-JP" altLang="en-US" sz="1200">
              <a:solidFill>
                <a:sysClr val="windowText" lastClr="000000"/>
              </a:solidFill>
            </a:rPr>
            <a:t>　</a:t>
          </a:r>
          <a:r>
            <a:rPr kumimoji="1" lang="en-US" altLang="ja-JP" sz="1200">
              <a:solidFill>
                <a:sysClr val="windowText" lastClr="000000"/>
              </a:solidFill>
            </a:rPr>
            <a:t>500</a:t>
          </a:r>
          <a:r>
            <a:rPr kumimoji="1" lang="ja-JP" altLang="en-US" sz="1200">
              <a:solidFill>
                <a:sysClr val="windowText" lastClr="000000"/>
              </a:solidFill>
            </a:rPr>
            <a:t>万円を超える物品購入（入札）</a:t>
          </a:r>
        </a:p>
        <a:p>
          <a:pPr algn="l"/>
          <a:r>
            <a:rPr kumimoji="1" lang="en-US" altLang="ja-JP" sz="1400" b="1">
              <a:solidFill>
                <a:sysClr val="windowText" lastClr="000000"/>
              </a:solidFill>
            </a:rPr>
            <a:t>4 </a:t>
          </a:r>
          <a:r>
            <a:rPr kumimoji="1" lang="en-US" altLang="ja-JP" sz="1200">
              <a:solidFill>
                <a:sysClr val="windowText" lastClr="000000"/>
              </a:solidFill>
            </a:rPr>
            <a:t> </a:t>
          </a:r>
          <a:r>
            <a:rPr kumimoji="1" lang="ja-JP" altLang="en-US" sz="1200">
              <a:solidFill>
                <a:sysClr val="windowText" lastClr="000000"/>
              </a:solidFill>
            </a:rPr>
            <a:t>　国内旅費</a:t>
          </a:r>
        </a:p>
        <a:p>
          <a:pPr algn="l"/>
          <a:r>
            <a:rPr kumimoji="1" lang="en-US" altLang="ja-JP" sz="1400" b="1">
              <a:solidFill>
                <a:sysClr val="windowText" lastClr="000000"/>
              </a:solidFill>
            </a:rPr>
            <a:t>5</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外国旅費</a:t>
          </a:r>
        </a:p>
        <a:p>
          <a:pPr algn="l"/>
          <a:r>
            <a:rPr kumimoji="1" lang="en-US" altLang="ja-JP" sz="1400" b="1">
              <a:solidFill>
                <a:sysClr val="windowText" lastClr="000000"/>
              </a:solidFill>
            </a:rPr>
            <a:t>6 </a:t>
          </a:r>
          <a:r>
            <a:rPr kumimoji="1" lang="ja-JP" altLang="en-US" sz="1400">
              <a:solidFill>
                <a:sysClr val="windowText" lastClr="000000"/>
              </a:solidFill>
            </a:rPr>
            <a:t>　</a:t>
          </a:r>
          <a:r>
            <a:rPr kumimoji="1" lang="en-US" altLang="ja-JP" sz="14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7</a:t>
          </a:r>
          <a:r>
            <a:rPr kumimoji="1" lang="en-US" altLang="ja-JP" sz="1400">
              <a:solidFill>
                <a:sysClr val="windowText" lastClr="000000"/>
              </a:solidFill>
            </a:rPr>
            <a:t> </a:t>
          </a:r>
          <a:r>
            <a:rPr kumimoji="1" lang="ja-JP" altLang="en-US"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研究補助者（アルバイト）の雇用</a:t>
          </a:r>
        </a:p>
        <a:p>
          <a:pPr algn="l"/>
          <a:r>
            <a:rPr kumimoji="1" lang="en-US" altLang="ja-JP" sz="1400" b="1">
              <a:solidFill>
                <a:sysClr val="windowText" lastClr="000000"/>
              </a:solidFill>
            </a:rPr>
            <a:t>8 </a:t>
          </a:r>
          <a:r>
            <a:rPr kumimoji="1" lang="en-US" altLang="ja-JP" sz="1200">
              <a:solidFill>
                <a:sysClr val="windowText" lastClr="000000"/>
              </a:solidFill>
            </a:rPr>
            <a:t> </a:t>
          </a:r>
          <a:r>
            <a:rPr kumimoji="1" lang="ja-JP" altLang="en-US" sz="1200">
              <a:solidFill>
                <a:sysClr val="windowText" lastClr="000000"/>
              </a:solidFill>
            </a:rPr>
            <a:t>　講師謝金</a:t>
          </a:r>
        </a:p>
        <a:p>
          <a:pPr algn="l"/>
          <a:r>
            <a:rPr kumimoji="1" lang="en-US" altLang="ja-JP" sz="1400" b="1">
              <a:solidFill>
                <a:sysClr val="windowText" lastClr="000000"/>
              </a:solidFill>
            </a:rPr>
            <a:t>9</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　研究協力謝金</a:t>
          </a:r>
        </a:p>
        <a:p>
          <a:pPr algn="l"/>
          <a:r>
            <a:rPr kumimoji="1" lang="en-US" altLang="ja-JP" sz="1400" b="1">
              <a:solidFill>
                <a:sysClr val="windowText" lastClr="000000"/>
              </a:solidFill>
            </a:rPr>
            <a:t>10</a:t>
          </a:r>
          <a:r>
            <a:rPr kumimoji="1" lang="en-US" altLang="ja-JP" sz="1400">
              <a:solidFill>
                <a:sysClr val="windowText" lastClr="000000"/>
              </a:solidFill>
            </a:rPr>
            <a:t>  </a:t>
          </a:r>
          <a:r>
            <a:rPr kumimoji="1" lang="ja-JP" altLang="en-US" sz="1200">
              <a:solidFill>
                <a:sysClr val="windowText" lastClr="000000"/>
              </a:solidFill>
            </a:rPr>
            <a:t>コピー機の保守</a:t>
          </a:r>
        </a:p>
        <a:p>
          <a:pPr algn="l"/>
          <a:r>
            <a:rPr kumimoji="1" lang="en-US" altLang="ja-JP" sz="1400" b="1">
              <a:solidFill>
                <a:sysClr val="windowText" lastClr="000000"/>
              </a:solidFill>
            </a:rPr>
            <a:t>11</a:t>
          </a:r>
          <a:r>
            <a:rPr kumimoji="1" lang="en-US" altLang="ja-JP" sz="1400">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コピー機の保守（事前）</a:t>
          </a:r>
        </a:p>
        <a:p>
          <a:pPr algn="l"/>
          <a:r>
            <a:rPr kumimoji="1" lang="en-US" altLang="ja-JP" sz="1400" b="1">
              <a:solidFill>
                <a:sysClr val="windowText" lastClr="000000"/>
              </a:solidFill>
            </a:rPr>
            <a:t>12</a:t>
          </a:r>
          <a:r>
            <a:rPr kumimoji="1" lang="en-US" altLang="ja-JP" sz="1200">
              <a:solidFill>
                <a:sysClr val="windowText" lastClr="000000"/>
              </a:solidFill>
            </a:rPr>
            <a:t>  </a:t>
          </a:r>
          <a:r>
            <a:rPr kumimoji="1" lang="ja-JP" altLang="en-US" sz="1200">
              <a:solidFill>
                <a:sysClr val="windowText" lastClr="000000"/>
              </a:solidFill>
            </a:rPr>
            <a:t>コピー機の保守（事後）</a:t>
          </a:r>
        </a:p>
        <a:p>
          <a:pPr algn="l"/>
          <a:r>
            <a:rPr kumimoji="1" lang="en-US" altLang="ja-JP" sz="1400" b="1">
              <a:solidFill>
                <a:sysClr val="windowText" lastClr="000000"/>
              </a:solidFill>
            </a:rPr>
            <a:t>13</a:t>
          </a:r>
          <a:r>
            <a:rPr kumimoji="1" lang="en-US" altLang="ja-JP" sz="1200" b="1">
              <a:solidFill>
                <a:sysClr val="windowText" lastClr="000000"/>
              </a:solidFill>
            </a:rPr>
            <a:t> </a:t>
          </a:r>
          <a:r>
            <a:rPr kumimoji="1" lang="en-US" altLang="ja-JP" sz="1200">
              <a:solidFill>
                <a:sysClr val="windowText" lastClr="000000"/>
              </a:solidFill>
            </a:rPr>
            <a:t> </a:t>
          </a:r>
          <a:r>
            <a:rPr kumimoji="1" lang="ja-JP" altLang="en-US" sz="1200">
              <a:solidFill>
                <a:sysClr val="windowText" lastClr="000000"/>
              </a:solidFill>
            </a:rPr>
            <a:t>人材派遣（事前）</a:t>
          </a:r>
        </a:p>
        <a:p>
          <a:pPr algn="l"/>
          <a:r>
            <a:rPr kumimoji="1" lang="en-US" altLang="ja-JP" sz="1400" b="1">
              <a:solidFill>
                <a:sysClr val="windowText" lastClr="000000"/>
              </a:solidFill>
            </a:rPr>
            <a:t>14</a:t>
          </a:r>
          <a:r>
            <a:rPr kumimoji="1" lang="en-US" altLang="ja-JP" sz="1400">
              <a:solidFill>
                <a:sysClr val="windowText" lastClr="000000"/>
              </a:solidFill>
            </a:rPr>
            <a:t>  </a:t>
          </a:r>
          <a:r>
            <a:rPr kumimoji="1" lang="ja-JP" altLang="en-US" sz="1200">
              <a:solidFill>
                <a:sysClr val="windowText" lastClr="000000"/>
              </a:solidFill>
            </a:rPr>
            <a:t>人材派遣（事後）</a:t>
          </a:r>
        </a:p>
        <a:p>
          <a:pPr algn="l"/>
          <a:r>
            <a:rPr kumimoji="1" lang="en-US" altLang="ja-JP" sz="1400" b="1">
              <a:solidFill>
                <a:sysClr val="windowText" lastClr="000000"/>
              </a:solidFill>
            </a:rPr>
            <a:t>15</a:t>
          </a:r>
          <a:r>
            <a:rPr kumimoji="1" lang="en-US" altLang="ja-JP" sz="1400">
              <a:solidFill>
                <a:sysClr val="windowText" lastClr="000000"/>
              </a:solidFill>
            </a:rPr>
            <a:t>  </a:t>
          </a:r>
          <a:r>
            <a:rPr kumimoji="1" lang="ja-JP" altLang="en-US" sz="1200">
              <a:solidFill>
                <a:sysClr val="windowText" lastClr="000000"/>
              </a:solidFill>
            </a:rPr>
            <a:t>委託（機器の修理）</a:t>
          </a:r>
        </a:p>
        <a:p>
          <a:pPr algn="l"/>
          <a:r>
            <a:rPr kumimoji="1" lang="en-US" altLang="ja-JP" sz="1400" b="1">
              <a:solidFill>
                <a:sysClr val="windowText" lastClr="000000"/>
              </a:solidFill>
            </a:rPr>
            <a:t>16</a:t>
          </a:r>
          <a:r>
            <a:rPr kumimoji="1" lang="en-US" altLang="ja-JP" sz="1200">
              <a:solidFill>
                <a:sysClr val="windowText" lastClr="000000"/>
              </a:solidFill>
            </a:rPr>
            <a:t>  </a:t>
          </a:r>
          <a:r>
            <a:rPr kumimoji="1" lang="ja-JP" altLang="en-US" sz="1200">
              <a:solidFill>
                <a:sysClr val="windowText" lastClr="000000"/>
              </a:solidFill>
            </a:rPr>
            <a:t>ライセンス料の支払い</a:t>
          </a:r>
        </a:p>
        <a:p>
          <a:pPr algn="l"/>
          <a:r>
            <a:rPr kumimoji="1" lang="en-US" altLang="ja-JP" sz="1400" b="1">
              <a:solidFill>
                <a:sysClr val="windowText" lastClr="000000"/>
              </a:solidFill>
            </a:rPr>
            <a:t>17</a:t>
          </a:r>
          <a:r>
            <a:rPr kumimoji="1" lang="en-US" altLang="ja-JP" sz="1400">
              <a:solidFill>
                <a:sysClr val="windowText" lastClr="000000"/>
              </a:solidFill>
            </a:rPr>
            <a:t>  </a:t>
          </a:r>
          <a:r>
            <a:rPr kumimoji="1" lang="ja-JP" altLang="en-US" sz="1200">
              <a:solidFill>
                <a:sysClr val="windowText" lastClr="000000"/>
              </a:solidFill>
            </a:rPr>
            <a:t>会場使用料の支払い</a:t>
          </a:r>
        </a:p>
        <a:p>
          <a:pPr algn="l"/>
          <a:r>
            <a:rPr kumimoji="1" lang="en-US" altLang="ja-JP" sz="1400" b="1">
              <a:solidFill>
                <a:sysClr val="windowText" lastClr="000000"/>
              </a:solidFill>
            </a:rPr>
            <a:t>18</a:t>
          </a:r>
          <a:r>
            <a:rPr kumimoji="1" lang="en-US" altLang="ja-JP" sz="1400">
              <a:solidFill>
                <a:sysClr val="windowText" lastClr="000000"/>
              </a:solidFill>
            </a:rPr>
            <a:t>  </a:t>
          </a:r>
          <a:r>
            <a:rPr kumimoji="1" lang="ja-JP" altLang="en-US" sz="1200">
              <a:solidFill>
                <a:sysClr val="windowText" lastClr="000000"/>
              </a:solidFill>
            </a:rPr>
            <a:t>食糧費の支払い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jimu.yokohama-cu.ac.jp\&#30740;&#31350;&#25512;&#36914;&#35506;\kenkyu\&#9733;&#12510;&#12491;&#12517;&#12450;&#12523;&#12539;&#21508;&#31278;&#27096;&#24335;\&#30740;&#31350;&#36027;&#12510;&#12491;&#12517;&#12450;&#12523;&#38306;&#36899;\H31\&#12304;1&#26376;24&#26085;&#12414;&#12391;&#12395;&#12305;&#30740;&#31350;&#36027;&#31649;&#29702;&#25285;&#24403;&#20869;&#12391;&#20316;&#26989;\&#9734;CSV&#21462;&#36796;&#65288;&#22519;&#34892;&#65306;&#20661;&#21209;&#35336;&#19978;&#12539;&#31435;&#26367;&#31561;&#65289;\&#65288;&#21442;&#32771;&#65289;&#9733;&#12304;&#65320;30&#24180;&#24230;&#12305;%20&#20253;&#31080;&#25480;&#21463;-&#20661;&#21209;&#35336;&#1997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30740;&#31350;&#25512;&#36914;&#35506;\kenkyu\&#9733;&#31185;&#30740;&#36027;\&#9734;CSV&#21462;&#36796;&#65288;&#12503;&#12525;&#12472;&#12455;&#12463;&#12488;&#30331;&#37682;&#12539;&#20661;&#27177;&#35336;&#19978;&#65289;\2018&#24180;&#24230;\&#21442;&#29031;&#65288;&#25945;&#21729;&#12510;&#12473;&#12479;&#12539;&#30456;&#25163;&#20808;&#12510;&#12473;&#1247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事前決裁"/>
      <sheetName val="（立替）旅費以外"/>
      <sheetName val="（立替）旅費"/>
      <sheetName val="（債務計上）旅費以外"/>
      <sheetName val="プロジェクト一覧表2018"/>
      <sheetName val="秘書"/>
      <sheetName val="相手先"/>
      <sheetName val="教員マスタ"/>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教員マスタ"/>
      <sheetName val="相手先マスタ"/>
      <sheetName val="入力制限用リスト"/>
      <sheetName val="平成29年度末退職情報 (定退含）リンク削除"/>
      <sheetName val="参照（教員マスタ・相手先マスタ）"/>
      <sheetName val="平成29年度退職情報 (定退含）リンク削除"/>
      <sheetName val="マスタ依頼0427"/>
    </sheetNames>
    <sheetDataSet>
      <sheetData sheetId="0"/>
      <sheetData sheetId="1"/>
      <sheetData sheetId="2"/>
      <sheetData sheetId="3"/>
      <sheetData sheetId="4"/>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F81203E-A3F2-4932-9F47-4D2B836DE0FB}" name="テーブル1" displayName="テーブル1" ref="A11:U111" totalsRowShown="0" headerRowDxfId="51" dataDxfId="49" headerRowBorderDxfId="50" tableBorderDxfId="48" totalsRowBorderDxfId="47">
  <autoFilter ref="A11:U111" xr:uid="{CF338F78-A2FF-4692-A851-8399E8077227}"/>
  <tableColumns count="21">
    <tableColumn id="1" xr3:uid="{52C3B5E6-30C9-41A6-BE84-6E415D78153A}" name="発議書_x000a_提出日" dataDxfId="46"/>
    <tableColumn id="2" xr3:uid="{D459515C-C97B-42CD-8F19-EF425BAC6F0A}" name="発議書_x000a_種別" dataDxfId="45"/>
    <tableColumn id="3" xr3:uid="{4EEC7C19-F21A-4769-84EC-3461C0D7E8FD}" name="No." dataDxfId="44"/>
    <tableColumn id="4" xr3:uid="{24C3EBB9-3558-476B-BC9C-9A07843B9C32}" name="設備備品費" dataDxfId="43"/>
    <tableColumn id="5" xr3:uid="{9DE33C54-BB77-4D25-8802-E9B0122A8FA4}" name="消耗品費" dataDxfId="42"/>
    <tableColumn id="6" xr3:uid="{4B4E656F-3C69-4D22-9B97-568976630E64}" name="旅費" dataDxfId="41"/>
    <tableColumn id="7" xr3:uid="{63C204BA-D634-44CB-BAF0-C6FFD808E9AD}" name="謝金" dataDxfId="40"/>
    <tableColumn id="8" xr3:uid="{7F8160F0-C1E2-44EA-90D7-9DFB9C185AC0}" name="その他" dataDxfId="39"/>
    <tableColumn id="9" xr3:uid="{C1F7BA03-317E-4BBC-B87A-E9163B842B62}" name="支出金額（税込総額）_x000a_自動計算" dataDxfId="38">
      <calculatedColumnFormula>IF(SUM(D12:H12)=0, " ", SUM(D12:H12))</calculatedColumnFormula>
    </tableColumn>
    <tableColumn id="10" xr3:uid="{9D39F8B9-3E1C-41A0-98D4-405E86706FAB}" name="（消費税額）_x000a_事務記入欄" dataDxfId="37"/>
    <tableColumn id="11" xr3:uid="{575149B4-13FC-4BAE-B3C0-9CC066F32A5C}" name="支払先（会社名等）" dataDxfId="36"/>
    <tableColumn id="12" xr3:uid="{08F8695C-2459-44DF-BCA2-BE76593EDC26}" name="内容（品名・用途等）" dataDxfId="35"/>
    <tableColumn id="13" xr3:uid="{A025EAA0-E6C4-42F2-96A5-CEF6924724A1}" name="備考（別添可）" dataDxfId="34"/>
    <tableColumn id="14" xr3:uid="{B833D450-A66F-4815-BD4F-BE55A518EF07}" name="銀行名" dataDxfId="33"/>
    <tableColumn id="15" xr3:uid="{BC3639D6-BA32-4F50-BE23-3E9C65CCE4F1}" name="支店名" dataDxfId="32"/>
    <tableColumn id="16" xr3:uid="{81BC7923-8DC7-432F-A3D9-FF99524E3F1E}" name="口座番号" dataDxfId="31"/>
    <tableColumn id="17" xr3:uid="{3FC94ED8-E403-4DB8-A718-4B5DB05F9327}" name="名義（ｶﾀｶﾅ）" dataDxfId="30"/>
    <tableColumn id="18" xr3:uid="{1A83E601-B1E0-446E-851E-6A7CD9F3DCDD}" name="納品日" dataDxfId="29"/>
    <tableColumn id="19" xr3:uid="{1119E278-F790-4D83-9B13-4236CDC39714}" name="納品書NO" dataDxfId="28"/>
    <tableColumn id="20" xr3:uid="{1435C0A1-21D2-46C5-9204-788944D0BB1C}" name="請求書_x000a_NO" dataDxfId="27"/>
    <tableColumn id="21" xr3:uid="{D9EF44F3-1CCF-4D4B-B7C9-B22C09FA9362}" name="整理番号" dataDxfId="26"/>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237B33D-85B8-4B04-B184-02D71B00C44E}" name="テーブル13" displayName="テーブル13" ref="B11:V30" totalsRowShown="0" headerRowDxfId="25" dataDxfId="23" headerRowBorderDxfId="24" tableBorderDxfId="22" totalsRowBorderDxfId="21">
  <autoFilter ref="B11:V30" xr:uid="{CF338F78-A2FF-4692-A851-8399E8077227}"/>
  <tableColumns count="21">
    <tableColumn id="1" xr3:uid="{459CF9F4-4CCA-48DD-95E7-A6D04D98795B}" name="発議書_x000a_提出日" dataDxfId="20"/>
    <tableColumn id="2" xr3:uid="{EC79B4DF-B4D8-4898-A88E-A10442439638}" name="発議書_x000a_種別" dataDxfId="19"/>
    <tableColumn id="3" xr3:uid="{FBAF37CB-6221-4C95-9E74-B5EEA6C4249C}" name="No." dataDxfId="18"/>
    <tableColumn id="4" xr3:uid="{D7301EB3-C7D3-43CA-ACF7-A699A06E2FE2}" name="設備備品費" dataDxfId="17"/>
    <tableColumn id="5" xr3:uid="{E63A5E39-3F6D-44F0-9450-C725E856CF26}" name="消耗品費" dataDxfId="16"/>
    <tableColumn id="6" xr3:uid="{54B693DD-541A-46E1-BBBB-98CA598689A0}" name="旅費" dataDxfId="15"/>
    <tableColumn id="7" xr3:uid="{AC39164C-6EFC-400F-8615-1B06FA94154D}" name="謝金" dataDxfId="14"/>
    <tableColumn id="8" xr3:uid="{1A087810-9E01-4B65-835B-687C0A625109}" name="その他" dataDxfId="13"/>
    <tableColumn id="9" xr3:uid="{6167D4CB-A7DD-4E18-9CA1-4D870A2E6AB5}" name="支出金額（税込総額）_x000a_自動計算" dataDxfId="12">
      <calculatedColumnFormula>IF(SUM(E12:I12)=0, " ", SUM(E12:I12))</calculatedColumnFormula>
    </tableColumn>
    <tableColumn id="10" xr3:uid="{87380EFC-FDBD-4A1E-9EEE-90D971F2A406}" name="（消費税額）_x000a_事務記入欄" dataDxfId="11"/>
    <tableColumn id="11" xr3:uid="{53C4D792-02A2-4804-A6CB-EF083633B351}" name="支払先（会社名等）" dataDxfId="10"/>
    <tableColumn id="12" xr3:uid="{97C44034-D371-45D8-B3F7-53821F52D655}" name="内容（品名・用途等）" dataDxfId="9"/>
    <tableColumn id="13" xr3:uid="{6DF164DD-E89E-41E8-8050-F9DBD73DF438}" name="備考（別添可）" dataDxfId="8"/>
    <tableColumn id="14" xr3:uid="{3B5A8697-6DA6-44F9-9AD8-712FA7BFB91E}" name="銀行名" dataDxfId="7"/>
    <tableColumn id="15" xr3:uid="{9DC14787-AEB4-4184-9915-873124951D34}" name="支店名" dataDxfId="6"/>
    <tableColumn id="16" xr3:uid="{026A0A2B-C155-46EE-9F23-A5A2D8DE366E}" name="口座番号" dataDxfId="5"/>
    <tableColumn id="17" xr3:uid="{29745C0A-61D5-40F8-8546-A265E53E9BA7}" name="名義（ｶﾀｶﾅ）" dataDxfId="4"/>
    <tableColumn id="18" xr3:uid="{1523CA56-5182-4D06-9CC1-DA7C7BEFA366}" name="納品日" dataDxfId="3"/>
    <tableColumn id="19" xr3:uid="{A2A7C6E0-C61E-4347-8743-5215F8EBC839}" name="納品書NO" dataDxfId="2"/>
    <tableColumn id="20" xr3:uid="{8FB14A51-51D8-4211-B341-D9E670FAE634}" name="請求書_x000a_NO" dataDxfId="1"/>
    <tableColumn id="21" xr3:uid="{9DC3F658-A90C-4018-9A31-AF221C8F2CBA}" name="整理番号"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www.yokohama-cu.ac.jp/res-portal/res_exps/hatsugi/shomohin.html" TargetMode="External"/><Relationship Id="rId7" Type="http://schemas.openxmlformats.org/officeDocument/2006/relationships/table" Target="../tables/table1.xml"/><Relationship Id="rId2" Type="http://schemas.openxmlformats.org/officeDocument/2006/relationships/hyperlink" Target="https://fasys02.office.yokohama-cu.ac.jp/zkweb/login/" TargetMode="External"/><Relationship Id="rId1" Type="http://schemas.openxmlformats.org/officeDocument/2006/relationships/hyperlink" Target="mailto:kaikei@yokohama-cu.ac.jp"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fasys02.office.yokohama-cu.ac.jp/zkweb/login/"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3.xml"/><Relationship Id="rId3" Type="http://schemas.openxmlformats.org/officeDocument/2006/relationships/hyperlink" Target="https://fasys.office.yokohama-cu.ac.jp/ncnu/index.jsp" TargetMode="External"/><Relationship Id="rId7" Type="http://schemas.openxmlformats.org/officeDocument/2006/relationships/table" Target="../tables/table2.xml"/><Relationship Id="rId2" Type="http://schemas.openxmlformats.org/officeDocument/2006/relationships/hyperlink" Target="mailto:kaikei@yokohama-cu.ac.jp" TargetMode="External"/><Relationship Id="rId1" Type="http://schemas.openxmlformats.org/officeDocument/2006/relationships/hyperlink" Target="https://www.yokohama-cu.ac.jp/res_pro/internal/kaikeikun.html" TargetMode="External"/><Relationship Id="rId6" Type="http://schemas.openxmlformats.org/officeDocument/2006/relationships/vmlDrawing" Target="../drawings/vmlDrawing3.vml"/><Relationship Id="rId5" Type="http://schemas.openxmlformats.org/officeDocument/2006/relationships/printerSettings" Target="../printerSettings/printerSettings4.bin"/><Relationship Id="rId4" Type="http://schemas.openxmlformats.org/officeDocument/2006/relationships/hyperlink" Target="https://www.yokohama-cu.ac.jp/res_pro/res_exps/hatsugi/hatsugisho.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52E5D-AA78-44C8-AFF2-C95D16B65928}">
  <sheetPr>
    <pageSetUpPr fitToPage="1"/>
  </sheetPr>
  <dimension ref="B2:F75"/>
  <sheetViews>
    <sheetView topLeftCell="A7" workbookViewId="0">
      <selection activeCell="B23" sqref="B23"/>
    </sheetView>
  </sheetViews>
  <sheetFormatPr defaultColWidth="8.81640625" defaultRowHeight="15"/>
  <cols>
    <col min="1" max="1" width="8.81640625" style="87"/>
    <col min="2" max="2" width="17.90625" style="87" bestFit="1" customWidth="1"/>
    <col min="3" max="3" width="43.453125" style="87" bestFit="1" customWidth="1"/>
    <col min="4" max="4" width="43.453125" style="87" customWidth="1"/>
    <col min="5" max="5" width="17.90625" style="87" bestFit="1" customWidth="1"/>
    <col min="6" max="6" width="41.6328125" style="87" bestFit="1" customWidth="1"/>
    <col min="7" max="16384" width="8.81640625" style="87"/>
  </cols>
  <sheetData>
    <row r="2" spans="2:6">
      <c r="B2" s="87" t="s">
        <v>0</v>
      </c>
      <c r="E2" s="87" t="s">
        <v>1</v>
      </c>
    </row>
    <row r="4" spans="2:6">
      <c r="B4" s="88" t="s">
        <v>2</v>
      </c>
      <c r="C4" s="88" t="s">
        <v>3</v>
      </c>
      <c r="D4" s="88"/>
      <c r="E4" s="88" t="s">
        <v>2</v>
      </c>
      <c r="F4" s="88" t="s">
        <v>3</v>
      </c>
    </row>
    <row r="5" spans="2:6">
      <c r="B5" s="87">
        <v>20500101</v>
      </c>
      <c r="C5" s="87" t="s">
        <v>4</v>
      </c>
      <c r="E5" s="87">
        <v>40100300</v>
      </c>
      <c r="F5" s="87" t="s">
        <v>5</v>
      </c>
    </row>
    <row r="6" spans="2:6">
      <c r="B6" s="87">
        <v>20500102</v>
      </c>
      <c r="C6" s="87" t="s">
        <v>6</v>
      </c>
      <c r="E6" s="87">
        <v>40100400</v>
      </c>
      <c r="F6" s="87" t="s">
        <v>7</v>
      </c>
    </row>
    <row r="7" spans="2:6">
      <c r="B7" s="87">
        <v>20500103</v>
      </c>
      <c r="C7" s="87" t="s">
        <v>8</v>
      </c>
      <c r="E7" s="87">
        <v>40100800</v>
      </c>
      <c r="F7" s="87" t="s">
        <v>9</v>
      </c>
    </row>
    <row r="8" spans="2:6">
      <c r="B8" s="87">
        <v>20500104</v>
      </c>
      <c r="C8" s="87" t="s">
        <v>10</v>
      </c>
      <c r="E8" s="87">
        <v>40100900</v>
      </c>
      <c r="F8" s="87" t="s">
        <v>11</v>
      </c>
    </row>
    <row r="9" spans="2:6">
      <c r="B9" s="87">
        <v>20500105</v>
      </c>
      <c r="C9" s="87" t="s">
        <v>12</v>
      </c>
      <c r="E9" s="87">
        <v>40101400</v>
      </c>
      <c r="F9" s="87" t="s">
        <v>13</v>
      </c>
    </row>
    <row r="10" spans="2:6">
      <c r="B10" s="87">
        <v>20500201</v>
      </c>
      <c r="C10" s="87" t="s">
        <v>14</v>
      </c>
      <c r="E10" s="87">
        <v>40101500</v>
      </c>
      <c r="F10" s="87" t="s">
        <v>15</v>
      </c>
    </row>
    <row r="11" spans="2:6">
      <c r="B11" s="87">
        <v>20500301</v>
      </c>
      <c r="C11" s="87" t="s">
        <v>16</v>
      </c>
      <c r="E11" s="87">
        <v>40101600</v>
      </c>
      <c r="F11" s="87" t="s">
        <v>17</v>
      </c>
    </row>
    <row r="12" spans="2:6">
      <c r="B12" s="87">
        <v>20500401</v>
      </c>
      <c r="C12" s="87" t="s">
        <v>18</v>
      </c>
      <c r="E12" s="87">
        <v>40109900</v>
      </c>
      <c r="F12" s="87" t="s">
        <v>19</v>
      </c>
    </row>
    <row r="13" spans="2:6">
      <c r="B13" s="87">
        <v>20600101</v>
      </c>
      <c r="C13" s="87" t="s">
        <v>20</v>
      </c>
      <c r="E13" s="87">
        <v>40200100</v>
      </c>
      <c r="F13" s="87" t="s">
        <v>21</v>
      </c>
    </row>
    <row r="14" spans="2:6">
      <c r="B14" s="87">
        <v>20600201</v>
      </c>
      <c r="C14" s="87" t="s">
        <v>22</v>
      </c>
      <c r="E14" s="87">
        <v>40200200</v>
      </c>
      <c r="F14" s="87" t="s">
        <v>23</v>
      </c>
    </row>
    <row r="15" spans="2:6">
      <c r="B15" s="87">
        <v>20700106</v>
      </c>
      <c r="C15" s="87" t="s">
        <v>24</v>
      </c>
      <c r="E15" s="87">
        <v>40200300</v>
      </c>
      <c r="F15" s="87" t="s">
        <v>25</v>
      </c>
    </row>
    <row r="16" spans="2:6">
      <c r="B16" s="87">
        <v>20700107</v>
      </c>
      <c r="C16" s="87" t="s">
        <v>26</v>
      </c>
      <c r="E16" s="87">
        <v>40200400</v>
      </c>
      <c r="F16" s="87" t="s">
        <v>27</v>
      </c>
    </row>
    <row r="17" spans="2:6">
      <c r="B17" s="87">
        <v>20700108</v>
      </c>
      <c r="C17" s="87" t="s">
        <v>28</v>
      </c>
      <c r="E17" s="87">
        <v>40200600</v>
      </c>
      <c r="F17" s="87" t="s">
        <v>29</v>
      </c>
    </row>
    <row r="18" spans="2:6">
      <c r="B18" s="87">
        <v>20700109</v>
      </c>
      <c r="C18" s="87" t="s">
        <v>30</v>
      </c>
      <c r="E18" s="87">
        <v>40209900</v>
      </c>
      <c r="F18" s="87" t="s">
        <v>31</v>
      </c>
    </row>
    <row r="19" spans="2:6">
      <c r="B19" s="87">
        <v>20700110</v>
      </c>
      <c r="C19" s="87" t="s">
        <v>32</v>
      </c>
      <c r="E19" s="87">
        <v>40300100</v>
      </c>
      <c r="F19" s="87" t="s">
        <v>33</v>
      </c>
    </row>
    <row r="20" spans="2:6">
      <c r="B20" s="87">
        <v>20700111</v>
      </c>
      <c r="C20" s="87" t="s">
        <v>34</v>
      </c>
      <c r="E20" s="87">
        <v>40300200</v>
      </c>
      <c r="F20" s="87" t="s">
        <v>35</v>
      </c>
    </row>
    <row r="21" spans="2:6">
      <c r="B21" s="87">
        <v>20700112</v>
      </c>
      <c r="C21" s="87" t="s">
        <v>36</v>
      </c>
      <c r="E21" s="87">
        <v>40300300</v>
      </c>
      <c r="F21" s="87" t="s">
        <v>37</v>
      </c>
    </row>
    <row r="22" spans="2:6">
      <c r="B22" s="87">
        <v>20700113</v>
      </c>
      <c r="C22" s="87" t="s">
        <v>38</v>
      </c>
      <c r="E22" s="87">
        <v>40300400</v>
      </c>
      <c r="F22" s="87" t="s">
        <v>39</v>
      </c>
    </row>
    <row r="23" spans="2:6">
      <c r="B23" s="87">
        <v>20700202</v>
      </c>
      <c r="C23" s="87" t="s">
        <v>40</v>
      </c>
      <c r="E23" s="87">
        <v>40300500</v>
      </c>
      <c r="F23" s="87" t="s">
        <v>41</v>
      </c>
    </row>
    <row r="24" spans="2:6">
      <c r="B24" s="87">
        <v>20700203</v>
      </c>
      <c r="C24" s="87" t="s">
        <v>42</v>
      </c>
      <c r="E24" s="87">
        <v>40300600</v>
      </c>
      <c r="F24" s="87" t="s">
        <v>43</v>
      </c>
    </row>
    <row r="25" spans="2:6">
      <c r="B25" s="87">
        <v>20700204</v>
      </c>
      <c r="C25" s="87" t="s">
        <v>44</v>
      </c>
      <c r="E25" s="87">
        <v>40300700</v>
      </c>
      <c r="F25" s="87" t="s">
        <v>45</v>
      </c>
    </row>
    <row r="26" spans="2:6">
      <c r="B26" s="87">
        <v>20700205</v>
      </c>
      <c r="C26" s="87" t="s">
        <v>46</v>
      </c>
      <c r="E26" s="87">
        <v>40300800</v>
      </c>
      <c r="F26" s="87" t="s">
        <v>47</v>
      </c>
    </row>
    <row r="27" spans="2:6">
      <c r="B27" s="87">
        <v>20700302</v>
      </c>
      <c r="C27" s="87" t="s">
        <v>48</v>
      </c>
      <c r="E27" s="87">
        <v>40300900</v>
      </c>
      <c r="F27" s="87" t="s">
        <v>49</v>
      </c>
    </row>
    <row r="28" spans="2:6">
      <c r="B28" s="87">
        <v>20700303</v>
      </c>
      <c r="C28" s="87" t="s">
        <v>50</v>
      </c>
      <c r="E28" s="87">
        <v>40301000</v>
      </c>
      <c r="F28" s="87" t="s">
        <v>51</v>
      </c>
    </row>
    <row r="29" spans="2:6">
      <c r="B29" s="87">
        <v>20700401</v>
      </c>
      <c r="C29" s="87" t="s">
        <v>52</v>
      </c>
      <c r="E29" s="87">
        <v>40301100</v>
      </c>
      <c r="F29" s="87" t="s">
        <v>53</v>
      </c>
    </row>
    <row r="30" spans="2:6">
      <c r="B30" s="87">
        <v>20700402</v>
      </c>
      <c r="C30" s="87" t="s">
        <v>54</v>
      </c>
      <c r="E30" s="87">
        <v>40301200</v>
      </c>
      <c r="F30" s="87" t="s">
        <v>55</v>
      </c>
    </row>
    <row r="31" spans="2:6">
      <c r="B31" s="87">
        <v>20700403</v>
      </c>
      <c r="C31" s="87" t="s">
        <v>56</v>
      </c>
      <c r="E31" s="87">
        <v>40301300</v>
      </c>
      <c r="F31" s="87" t="s">
        <v>57</v>
      </c>
    </row>
    <row r="32" spans="2:6">
      <c r="B32" s="87">
        <v>20700607</v>
      </c>
      <c r="C32" s="87" t="s">
        <v>58</v>
      </c>
      <c r="E32" s="87">
        <v>40301400</v>
      </c>
      <c r="F32" s="87" t="s">
        <v>59</v>
      </c>
    </row>
    <row r="33" spans="2:6">
      <c r="B33" s="87">
        <v>20700608</v>
      </c>
      <c r="C33" s="87" t="s">
        <v>60</v>
      </c>
      <c r="E33" s="87">
        <v>40301500</v>
      </c>
      <c r="F33" s="87" t="s">
        <v>61</v>
      </c>
    </row>
    <row r="34" spans="2:6">
      <c r="B34" s="87">
        <v>20700701</v>
      </c>
      <c r="C34" s="87" t="s">
        <v>62</v>
      </c>
      <c r="E34" s="87">
        <v>40301600</v>
      </c>
      <c r="F34" s="87" t="s">
        <v>63</v>
      </c>
    </row>
    <row r="35" spans="2:6">
      <c r="B35" s="87">
        <v>20700801</v>
      </c>
      <c r="C35" s="87" t="s">
        <v>64</v>
      </c>
      <c r="E35" s="87">
        <v>40301700</v>
      </c>
      <c r="F35" s="87" t="s">
        <v>65</v>
      </c>
    </row>
    <row r="36" spans="2:6">
      <c r="B36" s="87">
        <v>20700802</v>
      </c>
      <c r="C36" s="87" t="s">
        <v>66</v>
      </c>
      <c r="E36" s="87">
        <v>40301800</v>
      </c>
      <c r="F36" s="87" t="s">
        <v>67</v>
      </c>
    </row>
    <row r="37" spans="2:6">
      <c r="B37" s="87">
        <v>20700803</v>
      </c>
      <c r="C37" s="87" t="s">
        <v>68</v>
      </c>
      <c r="E37" s="87">
        <v>40301900</v>
      </c>
      <c r="F37" s="87" t="s">
        <v>69</v>
      </c>
    </row>
    <row r="38" spans="2:6">
      <c r="B38" s="87">
        <v>20700804</v>
      </c>
      <c r="C38" s="87" t="s">
        <v>70</v>
      </c>
      <c r="E38" s="87">
        <v>40302000</v>
      </c>
      <c r="F38" s="87" t="s">
        <v>71</v>
      </c>
    </row>
    <row r="39" spans="2:6">
      <c r="B39" s="87">
        <v>20700805</v>
      </c>
      <c r="C39" s="87" t="s">
        <v>72</v>
      </c>
      <c r="E39" s="87">
        <v>40302100</v>
      </c>
      <c r="F39" s="87" t="s">
        <v>73</v>
      </c>
    </row>
    <row r="40" spans="2:6">
      <c r="B40" s="87">
        <v>20700806</v>
      </c>
      <c r="C40" s="87" t="s">
        <v>74</v>
      </c>
      <c r="E40" s="87">
        <v>40302200</v>
      </c>
      <c r="F40" s="87" t="s">
        <v>75</v>
      </c>
    </row>
    <row r="41" spans="2:6">
      <c r="B41" s="87">
        <v>20700807</v>
      </c>
      <c r="C41" s="87" t="s">
        <v>76</v>
      </c>
      <c r="E41" s="87">
        <v>40309900</v>
      </c>
      <c r="F41" s="87" t="s">
        <v>77</v>
      </c>
    </row>
    <row r="42" spans="2:6">
      <c r="B42" s="87">
        <v>20700808</v>
      </c>
      <c r="C42" s="87" t="s">
        <v>78</v>
      </c>
      <c r="E42" s="87">
        <v>40400100</v>
      </c>
      <c r="F42" s="87" t="s">
        <v>79</v>
      </c>
    </row>
    <row r="43" spans="2:6">
      <c r="B43" s="87">
        <v>20700809</v>
      </c>
      <c r="C43" s="87" t="s">
        <v>80</v>
      </c>
      <c r="E43" s="87">
        <v>40400200</v>
      </c>
      <c r="F43" s="87" t="s">
        <v>81</v>
      </c>
    </row>
    <row r="44" spans="2:6">
      <c r="B44" s="87">
        <v>20700810</v>
      </c>
      <c r="C44" s="87" t="s">
        <v>82</v>
      </c>
      <c r="E44" s="87">
        <v>40400400</v>
      </c>
      <c r="F44" s="87" t="s">
        <v>83</v>
      </c>
    </row>
    <row r="45" spans="2:6">
      <c r="B45" s="87">
        <v>20700811</v>
      </c>
      <c r="C45" s="87" t="s">
        <v>84</v>
      </c>
      <c r="E45" s="87">
        <v>40400600</v>
      </c>
      <c r="F45" s="87" t="s">
        <v>85</v>
      </c>
    </row>
    <row r="46" spans="2:6">
      <c r="B46" s="87">
        <v>20700812</v>
      </c>
      <c r="C46" s="87" t="s">
        <v>86</v>
      </c>
      <c r="E46" s="87">
        <v>40400700</v>
      </c>
      <c r="F46" s="87" t="s">
        <v>87</v>
      </c>
    </row>
    <row r="47" spans="2:6">
      <c r="B47" s="87">
        <v>20700813</v>
      </c>
      <c r="C47" s="87" t="s">
        <v>88</v>
      </c>
      <c r="E47" s="87">
        <v>40400800</v>
      </c>
      <c r="F47" s="87" t="s">
        <v>89</v>
      </c>
    </row>
    <row r="48" spans="2:6">
      <c r="B48" s="87">
        <v>20701108</v>
      </c>
      <c r="C48" s="87" t="s">
        <v>90</v>
      </c>
      <c r="E48" s="87">
        <v>40400900</v>
      </c>
      <c r="F48" s="87" t="s">
        <v>91</v>
      </c>
    </row>
    <row r="49" spans="2:6">
      <c r="B49" s="87">
        <v>20701109</v>
      </c>
      <c r="C49" s="87" t="s">
        <v>92</v>
      </c>
      <c r="E49" s="87">
        <v>40401000</v>
      </c>
      <c r="F49" s="87" t="s">
        <v>93</v>
      </c>
    </row>
    <row r="50" spans="2:6">
      <c r="E50" s="87">
        <v>40409900</v>
      </c>
      <c r="F50" s="87" t="s">
        <v>94</v>
      </c>
    </row>
    <row r="51" spans="2:6">
      <c r="E51" s="87">
        <v>40500300</v>
      </c>
      <c r="F51" s="87" t="s">
        <v>95</v>
      </c>
    </row>
    <row r="52" spans="2:6">
      <c r="E52" s="87">
        <v>40500500</v>
      </c>
      <c r="F52" s="87" t="s">
        <v>96</v>
      </c>
    </row>
    <row r="53" spans="2:6">
      <c r="E53" s="87">
        <v>40509900</v>
      </c>
      <c r="F53" s="87" t="s">
        <v>97</v>
      </c>
    </row>
    <row r="54" spans="2:6">
      <c r="E54" s="87">
        <v>40600100</v>
      </c>
      <c r="F54" s="87" t="s">
        <v>98</v>
      </c>
    </row>
    <row r="55" spans="2:6">
      <c r="E55" s="87">
        <v>40600200</v>
      </c>
      <c r="F55" s="87" t="s">
        <v>99</v>
      </c>
    </row>
    <row r="56" spans="2:6">
      <c r="E56" s="87">
        <v>40600300</v>
      </c>
      <c r="F56" s="87" t="s">
        <v>100</v>
      </c>
    </row>
    <row r="57" spans="2:6">
      <c r="E57" s="87">
        <v>40600400</v>
      </c>
      <c r="F57" s="87" t="s">
        <v>101</v>
      </c>
    </row>
    <row r="58" spans="2:6">
      <c r="E58" s="87">
        <v>40600500</v>
      </c>
      <c r="F58" s="87" t="s">
        <v>102</v>
      </c>
    </row>
    <row r="59" spans="2:6">
      <c r="E59" s="87">
        <v>40600600</v>
      </c>
      <c r="F59" s="87" t="s">
        <v>103</v>
      </c>
    </row>
    <row r="60" spans="2:6">
      <c r="E60" s="87">
        <v>40601100</v>
      </c>
      <c r="F60" s="87" t="s">
        <v>104</v>
      </c>
    </row>
    <row r="61" spans="2:6">
      <c r="E61" s="87">
        <v>40601200</v>
      </c>
      <c r="F61" s="87" t="s">
        <v>105</v>
      </c>
    </row>
    <row r="62" spans="2:6">
      <c r="E62" s="87">
        <v>40601300</v>
      </c>
      <c r="F62" s="87" t="s">
        <v>106</v>
      </c>
    </row>
    <row r="63" spans="2:6">
      <c r="E63" s="87">
        <v>40609900</v>
      </c>
      <c r="F63" s="87" t="s">
        <v>107</v>
      </c>
    </row>
    <row r="64" spans="2:6">
      <c r="E64" s="87">
        <v>40700100</v>
      </c>
      <c r="F64" s="87" t="s">
        <v>108</v>
      </c>
    </row>
    <row r="65" spans="5:6">
      <c r="E65" s="87">
        <v>40700200</v>
      </c>
      <c r="F65" s="87" t="s">
        <v>109</v>
      </c>
    </row>
    <row r="66" spans="5:6">
      <c r="E66" s="87">
        <v>40700300</v>
      </c>
      <c r="F66" s="87" t="s">
        <v>110</v>
      </c>
    </row>
    <row r="67" spans="5:6">
      <c r="E67" s="87">
        <v>40700400</v>
      </c>
      <c r="F67" s="87" t="s">
        <v>111</v>
      </c>
    </row>
    <row r="68" spans="5:6">
      <c r="E68" s="87">
        <v>40700500</v>
      </c>
      <c r="F68" s="87" t="s">
        <v>112</v>
      </c>
    </row>
    <row r="69" spans="5:6">
      <c r="E69" s="87">
        <v>40700600</v>
      </c>
      <c r="F69" s="87" t="s">
        <v>113</v>
      </c>
    </row>
    <row r="70" spans="5:6">
      <c r="E70" s="87">
        <v>40700700</v>
      </c>
      <c r="F70" s="87" t="s">
        <v>16</v>
      </c>
    </row>
    <row r="71" spans="5:6">
      <c r="E71" s="87">
        <v>40909900</v>
      </c>
      <c r="F71" s="87" t="s">
        <v>114</v>
      </c>
    </row>
    <row r="72" spans="5:6">
      <c r="E72" s="87">
        <v>41000100</v>
      </c>
      <c r="F72" s="87" t="s">
        <v>115</v>
      </c>
    </row>
    <row r="73" spans="5:6">
      <c r="E73" s="87">
        <v>41000200</v>
      </c>
      <c r="F73" s="87" t="s">
        <v>116</v>
      </c>
    </row>
    <row r="74" spans="5:6">
      <c r="E74" s="87">
        <v>41000300</v>
      </c>
      <c r="F74" s="87" t="s">
        <v>117</v>
      </c>
    </row>
    <row r="75" spans="5:6">
      <c r="E75" s="87">
        <v>41009900</v>
      </c>
      <c r="F75" s="87" t="s">
        <v>118</v>
      </c>
    </row>
  </sheetData>
  <phoneticPr fontId="3"/>
  <pageMargins left="0.7" right="0.7" top="0.75" bottom="0.75" header="0.3" footer="0.3"/>
  <pageSetup paperSize="9" scale="5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8D3A7-C32F-4676-9282-24EC99CAEAE6}">
  <sheetPr>
    <tabColor rgb="FFFF0000"/>
    <pageSetUpPr fitToPage="1"/>
  </sheetPr>
  <dimension ref="A1:Y113"/>
  <sheetViews>
    <sheetView tabSelected="1" view="pageBreakPreview" zoomScale="80" zoomScaleNormal="80" zoomScaleSheetLayoutView="80" workbookViewId="0">
      <pane xSplit="3" ySplit="11" topLeftCell="D12" activePane="bottomRight" state="frozen"/>
      <selection pane="topRight" activeCell="D1" sqref="D1"/>
      <selection pane="bottomLeft" activeCell="A12" sqref="A12"/>
      <selection pane="bottomRight" activeCell="D8" sqref="D8"/>
    </sheetView>
  </sheetViews>
  <sheetFormatPr defaultColWidth="9" defaultRowHeight="17.5"/>
  <cols>
    <col min="1" max="1" width="11.36328125" style="15" customWidth="1"/>
    <col min="2" max="2" width="8.6328125" style="15" customWidth="1"/>
    <col min="3" max="3" width="6.6328125" style="16" customWidth="1"/>
    <col min="4" max="4" width="13.08984375" style="15" customWidth="1"/>
    <col min="5" max="5" width="20.36328125" style="15" customWidth="1"/>
    <col min="6" max="8" width="13.08984375" style="15" customWidth="1"/>
    <col min="9" max="9" width="20.81640625" style="18" customWidth="1"/>
    <col min="10" max="10" width="13.1796875" style="18" customWidth="1"/>
    <col min="11" max="11" width="22.08984375" style="19" customWidth="1"/>
    <col min="12" max="12" width="40.81640625" style="15" customWidth="1"/>
    <col min="13" max="13" width="30.453125" style="15" customWidth="1"/>
    <col min="14" max="17" width="16.6328125" style="15" customWidth="1"/>
    <col min="18" max="18" width="12.90625" style="15" customWidth="1"/>
    <col min="19" max="19" width="11.08984375" style="15" customWidth="1"/>
    <col min="20" max="20" width="10.453125" style="15" customWidth="1"/>
    <col min="21" max="24" width="9" style="39"/>
    <col min="25" max="25" width="9" style="157"/>
    <col min="26" max="16384" width="9" style="15"/>
  </cols>
  <sheetData>
    <row r="1" spans="1:25" s="39" customFormat="1" ht="27.65" customHeight="1">
      <c r="B1" s="40"/>
      <c r="C1" s="41"/>
      <c r="D1" s="40"/>
      <c r="N1" s="53"/>
      <c r="P1" s="42"/>
      <c r="Q1" s="42"/>
      <c r="Y1" s="50"/>
    </row>
    <row r="2" spans="1:25" s="39" customFormat="1" ht="18" customHeight="1">
      <c r="B2" s="40"/>
      <c r="D2" s="43" t="s">
        <v>119</v>
      </c>
      <c r="E2" s="43"/>
      <c r="F2" s="43"/>
      <c r="G2" s="43"/>
      <c r="H2" s="43"/>
      <c r="I2" s="42"/>
      <c r="J2" s="44"/>
      <c r="N2" s="99" t="s">
        <v>120</v>
      </c>
      <c r="O2" s="53"/>
      <c r="P2" s="42"/>
      <c r="Q2" s="42"/>
      <c r="Y2" s="50"/>
    </row>
    <row r="3" spans="1:25" s="39" customFormat="1" ht="23.15" customHeight="1">
      <c r="B3" s="40"/>
      <c r="C3" s="45" t="s">
        <v>121</v>
      </c>
      <c r="D3" s="32"/>
      <c r="E3" s="39" t="s">
        <v>122</v>
      </c>
      <c r="F3" s="43"/>
      <c r="G3" s="43"/>
      <c r="H3" s="43"/>
      <c r="J3" s="44"/>
      <c r="M3" s="50"/>
      <c r="N3" s="153" t="s">
        <v>123</v>
      </c>
      <c r="P3" s="97" t="s">
        <v>124</v>
      </c>
      <c r="S3" s="96" t="s">
        <v>125</v>
      </c>
      <c r="Y3" s="50" t="s">
        <v>271</v>
      </c>
    </row>
    <row r="4" spans="1:25" s="39" customFormat="1" ht="23.15" customHeight="1">
      <c r="B4" s="40"/>
      <c r="C4" s="45"/>
      <c r="F4" s="43"/>
      <c r="G4" s="43"/>
      <c r="H4" s="43"/>
      <c r="J4" s="44"/>
      <c r="K4" s="98" t="s">
        <v>126</v>
      </c>
      <c r="L4" s="152"/>
      <c r="N4" s="154" t="s">
        <v>127</v>
      </c>
      <c r="O4" s="46"/>
      <c r="Q4" s="42"/>
      <c r="Y4" s="50" t="s">
        <v>272</v>
      </c>
    </row>
    <row r="5" spans="1:25" ht="23.15" customHeight="1">
      <c r="A5" s="39"/>
      <c r="B5" s="40"/>
      <c r="C5" s="47"/>
      <c r="D5" s="55" t="s">
        <v>128</v>
      </c>
      <c r="E5" s="30" t="s">
        <v>129</v>
      </c>
      <c r="F5" s="30" t="s">
        <v>130</v>
      </c>
      <c r="G5" s="30" t="s">
        <v>131</v>
      </c>
      <c r="H5" s="155" t="s">
        <v>132</v>
      </c>
      <c r="I5" s="38"/>
      <c r="J5" s="38"/>
      <c r="K5" s="98" t="s">
        <v>133</v>
      </c>
      <c r="L5" s="143">
        <f>SUM(I:I)</f>
        <v>240000</v>
      </c>
      <c r="M5"/>
      <c r="N5" s="153" t="s">
        <v>268</v>
      </c>
      <c r="O5" s="91"/>
      <c r="P5" s="39"/>
      <c r="Q5" s="46"/>
      <c r="R5" s="39"/>
      <c r="S5" s="42"/>
      <c r="T5" s="39"/>
      <c r="Y5" s="157" t="s">
        <v>292</v>
      </c>
    </row>
    <row r="6" spans="1:25" ht="23.15" customHeight="1">
      <c r="A6" s="39"/>
      <c r="B6" s="39"/>
      <c r="C6" s="40"/>
      <c r="D6" s="25" t="s">
        <v>299</v>
      </c>
      <c r="E6" s="25" t="s">
        <v>293</v>
      </c>
      <c r="F6" s="25" t="s">
        <v>262</v>
      </c>
      <c r="G6" s="25" t="s">
        <v>263</v>
      </c>
      <c r="H6" s="31" t="s">
        <v>264</v>
      </c>
      <c r="I6" s="38"/>
      <c r="J6" s="38"/>
      <c r="K6" s="90" t="s">
        <v>135</v>
      </c>
      <c r="L6" s="144">
        <f>L4-L5</f>
        <v>-240000</v>
      </c>
      <c r="M6" s="92"/>
      <c r="N6" s="93"/>
      <c r="O6" s="39"/>
      <c r="P6" s="39"/>
      <c r="Q6" s="86"/>
      <c r="R6" s="39"/>
      <c r="S6" s="42"/>
      <c r="T6" s="39"/>
      <c r="Y6" s="157" t="s">
        <v>293</v>
      </c>
    </row>
    <row r="7" spans="1:25" s="48" customFormat="1" ht="23.15" customHeight="1">
      <c r="C7" s="49"/>
      <c r="K7" s="182" t="s">
        <v>269</v>
      </c>
      <c r="L7" s="182"/>
      <c r="M7" s="101"/>
      <c r="R7" s="51"/>
      <c r="Y7" s="157" t="s">
        <v>273</v>
      </c>
    </row>
    <row r="8" spans="1:25" s="39" customFormat="1" ht="23.15" customHeight="1">
      <c r="C8" s="50"/>
      <c r="K8" s="183"/>
      <c r="L8" s="183"/>
      <c r="R8" s="52"/>
      <c r="Y8" s="158" t="s">
        <v>283</v>
      </c>
    </row>
    <row r="9" spans="1:25" s="16" customFormat="1" ht="23.15" customHeight="1">
      <c r="A9" s="38"/>
      <c r="B9" s="38"/>
      <c r="C9" s="38"/>
      <c r="D9" s="38"/>
      <c r="E9" s="38"/>
      <c r="F9" s="38"/>
      <c r="G9" s="38"/>
      <c r="H9" s="38"/>
      <c r="I9" s="38"/>
      <c r="J9" s="38"/>
      <c r="K9" s="153" t="s">
        <v>270</v>
      </c>
      <c r="L9" s="156"/>
      <c r="M9" s="38"/>
      <c r="N9" s="38"/>
      <c r="O9" s="38"/>
      <c r="P9" s="38"/>
      <c r="Q9" s="38"/>
      <c r="R9" s="38"/>
      <c r="S9" s="38"/>
      <c r="T9" s="38"/>
      <c r="U9" s="40"/>
      <c r="V9" s="40"/>
      <c r="W9" s="40"/>
      <c r="X9" s="40"/>
      <c r="Y9" s="158" t="s">
        <v>286</v>
      </c>
    </row>
    <row r="10" spans="1:25" s="16" customFormat="1" ht="22.5">
      <c r="A10" s="38"/>
      <c r="B10" s="38"/>
      <c r="C10" s="102" t="s">
        <v>137</v>
      </c>
      <c r="D10" s="38"/>
      <c r="E10" s="38"/>
      <c r="F10" s="38"/>
      <c r="G10" s="38"/>
      <c r="H10" s="38"/>
      <c r="I10" s="38"/>
      <c r="J10" s="38"/>
      <c r="K10" s="38"/>
      <c r="L10" s="38"/>
      <c r="M10" s="38"/>
      <c r="N10" s="100" t="s">
        <v>138</v>
      </c>
      <c r="O10" s="54"/>
      <c r="P10" s="54"/>
      <c r="Q10" s="54"/>
      <c r="R10" s="52" t="s">
        <v>139</v>
      </c>
      <c r="S10" s="38"/>
      <c r="T10" s="38"/>
      <c r="U10" s="40"/>
      <c r="V10" s="40"/>
      <c r="W10" s="40"/>
      <c r="X10" s="40"/>
      <c r="Y10" s="158" t="s">
        <v>287</v>
      </c>
    </row>
    <row r="11" spans="1:25" s="16" customFormat="1" ht="55" customHeight="1">
      <c r="A11" s="56" t="s">
        <v>140</v>
      </c>
      <c r="B11" s="57" t="s">
        <v>141</v>
      </c>
      <c r="C11" s="58" t="s">
        <v>142</v>
      </c>
      <c r="D11" s="58" t="s">
        <v>143</v>
      </c>
      <c r="E11" s="58" t="s">
        <v>144</v>
      </c>
      <c r="F11" s="58" t="s">
        <v>145</v>
      </c>
      <c r="G11" s="58" t="s">
        <v>146</v>
      </c>
      <c r="H11" s="58" t="s">
        <v>147</v>
      </c>
      <c r="I11" s="59" t="s">
        <v>148</v>
      </c>
      <c r="J11" s="60" t="s">
        <v>149</v>
      </c>
      <c r="K11" s="58" t="s">
        <v>150</v>
      </c>
      <c r="L11" s="58" t="s">
        <v>151</v>
      </c>
      <c r="M11" s="58" t="s">
        <v>152</v>
      </c>
      <c r="N11" s="58" t="s">
        <v>153</v>
      </c>
      <c r="O11" s="58" t="s">
        <v>154</v>
      </c>
      <c r="P11" s="58" t="s">
        <v>155</v>
      </c>
      <c r="Q11" s="58" t="s">
        <v>156</v>
      </c>
      <c r="R11" s="61" t="s">
        <v>157</v>
      </c>
      <c r="S11" s="61" t="s">
        <v>158</v>
      </c>
      <c r="T11" s="85" t="s">
        <v>159</v>
      </c>
      <c r="U11" s="61" t="s">
        <v>160</v>
      </c>
      <c r="V11" s="40"/>
      <c r="W11" s="40"/>
      <c r="X11" s="40"/>
      <c r="Y11" s="50" t="s">
        <v>285</v>
      </c>
    </row>
    <row r="12" spans="1:25" s="24" customFormat="1" ht="38.15" customHeight="1">
      <c r="A12" s="62"/>
      <c r="B12" s="63"/>
      <c r="C12" s="64">
        <v>1</v>
      </c>
      <c r="D12" s="65">
        <v>240000</v>
      </c>
      <c r="E12" s="66"/>
      <c r="F12" s="66"/>
      <c r="G12" s="67"/>
      <c r="H12" s="67"/>
      <c r="I12" s="68">
        <f>IF(SUM(D12:H12)=0, " ", SUM(D12:H12))</f>
        <v>240000</v>
      </c>
      <c r="J12" s="69"/>
      <c r="K12" s="65" t="s">
        <v>265</v>
      </c>
      <c r="L12" s="66" t="s">
        <v>266</v>
      </c>
      <c r="M12" s="66" t="s">
        <v>267</v>
      </c>
      <c r="N12" s="70"/>
      <c r="O12" s="70"/>
      <c r="P12" s="70"/>
      <c r="Q12" s="71"/>
      <c r="R12" s="70"/>
      <c r="S12" s="70"/>
      <c r="T12" s="72"/>
      <c r="U12" s="147"/>
      <c r="V12" s="94"/>
      <c r="W12" s="94"/>
      <c r="X12" s="94"/>
      <c r="Y12" s="50" t="s">
        <v>300</v>
      </c>
    </row>
    <row r="13" spans="1:25" s="26" customFormat="1" ht="38.15" customHeight="1">
      <c r="A13" s="62"/>
      <c r="B13" s="63"/>
      <c r="C13" s="64">
        <v>2</v>
      </c>
      <c r="D13" s="73"/>
      <c r="E13" s="73"/>
      <c r="F13" s="73"/>
      <c r="G13" s="73"/>
      <c r="H13" s="73"/>
      <c r="I13" s="68"/>
      <c r="J13" s="69"/>
      <c r="K13" s="65"/>
      <c r="L13" s="66"/>
      <c r="M13" s="66"/>
      <c r="N13" s="70"/>
      <c r="O13" s="70"/>
      <c r="P13" s="70"/>
      <c r="Q13" s="71"/>
      <c r="R13" s="70"/>
      <c r="S13" s="70"/>
      <c r="T13" s="72"/>
      <c r="U13" s="70"/>
      <c r="V13" s="95"/>
      <c r="W13" s="95"/>
      <c r="X13" s="95"/>
      <c r="Y13" s="50" t="s">
        <v>301</v>
      </c>
    </row>
    <row r="14" spans="1:25" s="26" customFormat="1" ht="38.15" customHeight="1">
      <c r="A14" s="62"/>
      <c r="B14" s="63"/>
      <c r="C14" s="64">
        <v>3</v>
      </c>
      <c r="D14" s="73"/>
      <c r="E14" s="73"/>
      <c r="F14" s="73"/>
      <c r="G14" s="73"/>
      <c r="H14" s="73"/>
      <c r="I14" s="68" t="str">
        <f t="shared" ref="I14:I21" si="0">IF(SUM(D14:H14)=0, " ", SUM(D14:H14))</f>
        <v xml:space="preserve"> </v>
      </c>
      <c r="J14" s="69"/>
      <c r="K14" s="65"/>
      <c r="L14" s="66"/>
      <c r="M14" s="66"/>
      <c r="N14" s="70"/>
      <c r="O14" s="70"/>
      <c r="P14" s="70"/>
      <c r="Q14" s="71"/>
      <c r="R14" s="70"/>
      <c r="S14" s="70"/>
      <c r="T14" s="72"/>
      <c r="U14" s="70"/>
      <c r="V14" s="95"/>
      <c r="W14" s="95"/>
      <c r="X14" s="95"/>
      <c r="Y14" s="50" t="s">
        <v>302</v>
      </c>
    </row>
    <row r="15" spans="1:25" s="26" customFormat="1" ht="38.15" customHeight="1">
      <c r="A15" s="62"/>
      <c r="B15" s="63"/>
      <c r="C15" s="64">
        <v>4</v>
      </c>
      <c r="D15" s="73"/>
      <c r="E15" s="73"/>
      <c r="F15" s="73"/>
      <c r="G15" s="73"/>
      <c r="H15" s="73"/>
      <c r="I15" s="68" t="str">
        <f t="shared" si="0"/>
        <v xml:space="preserve"> </v>
      </c>
      <c r="J15" s="69"/>
      <c r="K15" s="65"/>
      <c r="L15" s="66"/>
      <c r="M15" s="66"/>
      <c r="N15" s="70"/>
      <c r="O15" s="70"/>
      <c r="P15" s="70"/>
      <c r="Q15" s="71"/>
      <c r="R15" s="70"/>
      <c r="S15" s="70"/>
      <c r="T15" s="72"/>
      <c r="U15" s="70"/>
      <c r="V15" s="95"/>
      <c r="W15" s="95"/>
      <c r="X15" s="95"/>
      <c r="Y15" s="157" t="s">
        <v>274</v>
      </c>
    </row>
    <row r="16" spans="1:25" s="26" customFormat="1" ht="38.15" customHeight="1">
      <c r="A16" s="62"/>
      <c r="B16" s="63"/>
      <c r="C16" s="64">
        <v>5</v>
      </c>
      <c r="D16" s="73"/>
      <c r="E16" s="73"/>
      <c r="F16" s="73"/>
      <c r="G16" s="73"/>
      <c r="H16" s="73"/>
      <c r="I16" s="68" t="str">
        <f t="shared" si="0"/>
        <v xml:space="preserve"> </v>
      </c>
      <c r="J16" s="69"/>
      <c r="K16" s="65"/>
      <c r="L16" s="66"/>
      <c r="M16" s="66"/>
      <c r="N16" s="70"/>
      <c r="O16" s="70"/>
      <c r="P16" s="70"/>
      <c r="Q16" s="71"/>
      <c r="R16" s="70"/>
      <c r="S16" s="70"/>
      <c r="T16" s="72"/>
      <c r="U16" s="70"/>
      <c r="V16" s="95"/>
      <c r="W16" s="95"/>
      <c r="X16" s="95"/>
      <c r="Y16" s="157" t="s">
        <v>275</v>
      </c>
    </row>
    <row r="17" spans="1:25" s="26" customFormat="1" ht="38.15" customHeight="1">
      <c r="A17" s="62"/>
      <c r="B17" s="63"/>
      <c r="C17" s="64">
        <v>6</v>
      </c>
      <c r="D17" s="73"/>
      <c r="E17" s="73"/>
      <c r="F17" s="73"/>
      <c r="G17" s="73"/>
      <c r="H17" s="73"/>
      <c r="I17" s="68" t="str">
        <f t="shared" si="0"/>
        <v xml:space="preserve"> </v>
      </c>
      <c r="J17" s="69"/>
      <c r="K17" s="65"/>
      <c r="L17" s="66"/>
      <c r="M17" s="66"/>
      <c r="N17" s="70"/>
      <c r="O17" s="70"/>
      <c r="P17" s="70"/>
      <c r="Q17" s="71"/>
      <c r="R17" s="70"/>
      <c r="S17" s="70"/>
      <c r="T17" s="72"/>
      <c r="U17" s="70"/>
      <c r="V17" s="95"/>
      <c r="W17" s="95"/>
      <c r="X17" s="95"/>
      <c r="Y17" s="157" t="s">
        <v>276</v>
      </c>
    </row>
    <row r="18" spans="1:25" s="26" customFormat="1" ht="38.15" customHeight="1">
      <c r="A18" s="62"/>
      <c r="B18" s="63"/>
      <c r="C18" s="64">
        <v>7</v>
      </c>
      <c r="D18" s="73"/>
      <c r="E18" s="73"/>
      <c r="F18" s="73"/>
      <c r="G18" s="73"/>
      <c r="H18" s="73"/>
      <c r="I18" s="68" t="str">
        <f t="shared" si="0"/>
        <v xml:space="preserve"> </v>
      </c>
      <c r="J18" s="69"/>
      <c r="K18" s="65"/>
      <c r="L18" s="66"/>
      <c r="M18" s="66"/>
      <c r="N18" s="70"/>
      <c r="O18" s="70"/>
      <c r="P18" s="70"/>
      <c r="Q18" s="71"/>
      <c r="R18" s="70"/>
      <c r="S18" s="70"/>
      <c r="T18" s="72"/>
      <c r="U18" s="70"/>
      <c r="V18" s="95"/>
      <c r="W18" s="95"/>
      <c r="X18" s="95"/>
      <c r="Y18" s="157" t="s">
        <v>277</v>
      </c>
    </row>
    <row r="19" spans="1:25" s="26" customFormat="1" ht="38.15" customHeight="1">
      <c r="A19" s="62"/>
      <c r="B19" s="63"/>
      <c r="C19" s="64">
        <v>8</v>
      </c>
      <c r="D19" s="73"/>
      <c r="E19" s="73"/>
      <c r="F19" s="73"/>
      <c r="G19" s="73"/>
      <c r="H19" s="73"/>
      <c r="I19" s="68" t="str">
        <f t="shared" si="0"/>
        <v xml:space="preserve"> </v>
      </c>
      <c r="J19" s="69"/>
      <c r="K19" s="65"/>
      <c r="L19" s="66"/>
      <c r="M19" s="66"/>
      <c r="N19" s="70"/>
      <c r="O19" s="70"/>
      <c r="P19" s="70"/>
      <c r="Q19" s="71"/>
      <c r="R19" s="70"/>
      <c r="S19" s="70"/>
      <c r="T19" s="72"/>
      <c r="U19" s="70"/>
      <c r="V19" s="95"/>
      <c r="W19" s="95"/>
      <c r="X19" s="95"/>
      <c r="Y19" s="157" t="s">
        <v>278</v>
      </c>
    </row>
    <row r="20" spans="1:25" s="26" customFormat="1" ht="38.15" customHeight="1">
      <c r="A20" s="62"/>
      <c r="B20" s="63"/>
      <c r="C20" s="64">
        <v>9</v>
      </c>
      <c r="D20" s="73"/>
      <c r="E20" s="73"/>
      <c r="F20" s="73"/>
      <c r="G20" s="73"/>
      <c r="H20" s="73"/>
      <c r="I20" s="68" t="str">
        <f t="shared" si="0"/>
        <v xml:space="preserve"> </v>
      </c>
      <c r="J20" s="69"/>
      <c r="K20" s="65"/>
      <c r="L20" s="66"/>
      <c r="M20" s="66"/>
      <c r="N20" s="70"/>
      <c r="O20" s="70"/>
      <c r="P20" s="70"/>
      <c r="Q20" s="71"/>
      <c r="R20" s="70"/>
      <c r="S20" s="70"/>
      <c r="T20" s="72"/>
      <c r="U20" s="70"/>
      <c r="V20" s="95"/>
      <c r="W20" s="95"/>
      <c r="X20" s="95"/>
      <c r="Y20" s="157" t="s">
        <v>279</v>
      </c>
    </row>
    <row r="21" spans="1:25" s="26" customFormat="1" ht="38.15" customHeight="1">
      <c r="A21" s="62"/>
      <c r="B21" s="63"/>
      <c r="C21" s="64">
        <v>10</v>
      </c>
      <c r="D21" s="73"/>
      <c r="E21" s="73"/>
      <c r="F21" s="73"/>
      <c r="G21" s="73"/>
      <c r="H21" s="73"/>
      <c r="I21" s="68" t="str">
        <f t="shared" si="0"/>
        <v xml:space="preserve"> </v>
      </c>
      <c r="J21" s="69"/>
      <c r="K21" s="65"/>
      <c r="L21" s="66"/>
      <c r="M21" s="66"/>
      <c r="N21" s="70"/>
      <c r="O21" s="70"/>
      <c r="P21" s="70"/>
      <c r="Q21" s="71"/>
      <c r="R21" s="70"/>
      <c r="S21" s="70"/>
      <c r="T21" s="72"/>
      <c r="U21" s="70"/>
      <c r="V21" s="95"/>
      <c r="W21" s="95"/>
      <c r="X21" s="95"/>
      <c r="Y21" s="157" t="s">
        <v>280</v>
      </c>
    </row>
    <row r="22" spans="1:25" s="24" customFormat="1" ht="38.15" customHeight="1">
      <c r="A22" s="62"/>
      <c r="B22" s="63"/>
      <c r="C22" s="64">
        <v>11</v>
      </c>
      <c r="D22" s="73"/>
      <c r="E22" s="73"/>
      <c r="F22" s="73"/>
      <c r="G22" s="73"/>
      <c r="H22" s="73"/>
      <c r="I22" s="68" t="str">
        <f>IF(SUM(D22:H22)=0, " ", SUM(D22:H22))</f>
        <v xml:space="preserve"> </v>
      </c>
      <c r="J22" s="69"/>
      <c r="K22" s="65"/>
      <c r="L22" s="66"/>
      <c r="M22" s="66"/>
      <c r="N22" s="70"/>
      <c r="O22" s="70"/>
      <c r="P22" s="70"/>
      <c r="Q22" s="71"/>
      <c r="R22" s="70"/>
      <c r="S22" s="70"/>
      <c r="T22" s="72"/>
      <c r="U22" s="70"/>
      <c r="V22" s="94"/>
      <c r="W22" s="94"/>
      <c r="X22" s="94"/>
      <c r="Y22" s="157" t="s">
        <v>282</v>
      </c>
    </row>
    <row r="23" spans="1:25" s="26" customFormat="1" ht="38.15" customHeight="1">
      <c r="A23" s="62"/>
      <c r="B23" s="63"/>
      <c r="C23" s="64">
        <v>12</v>
      </c>
      <c r="D23" s="73"/>
      <c r="E23" s="73"/>
      <c r="F23" s="73"/>
      <c r="G23" s="73"/>
      <c r="H23" s="73"/>
      <c r="I23" s="68" t="str">
        <f t="shared" ref="I23:I31" si="1">IF(SUM(D23:H23)=0, " ", SUM(D23:H23))</f>
        <v xml:space="preserve"> </v>
      </c>
      <c r="J23" s="69"/>
      <c r="K23" s="65"/>
      <c r="L23" s="66"/>
      <c r="M23" s="66"/>
      <c r="N23" s="70"/>
      <c r="O23" s="70"/>
      <c r="P23" s="70"/>
      <c r="Q23" s="71"/>
      <c r="R23" s="70"/>
      <c r="S23" s="70"/>
      <c r="T23" s="72"/>
      <c r="U23" s="70"/>
      <c r="V23" s="95"/>
      <c r="W23" s="95"/>
      <c r="X23" s="95"/>
      <c r="Y23" s="157" t="s">
        <v>281</v>
      </c>
    </row>
    <row r="24" spans="1:25" s="26" customFormat="1" ht="38.15" customHeight="1">
      <c r="A24" s="62"/>
      <c r="B24" s="63"/>
      <c r="C24" s="64">
        <v>13</v>
      </c>
      <c r="D24" s="73"/>
      <c r="E24" s="73"/>
      <c r="F24" s="73"/>
      <c r="G24" s="73"/>
      <c r="H24" s="73"/>
      <c r="I24" s="68" t="str">
        <f t="shared" si="1"/>
        <v xml:space="preserve"> </v>
      </c>
      <c r="J24" s="69"/>
      <c r="K24" s="65"/>
      <c r="L24" s="66"/>
      <c r="M24" s="66"/>
      <c r="N24" s="70"/>
      <c r="O24" s="70"/>
      <c r="P24" s="70"/>
      <c r="Q24" s="71"/>
      <c r="R24" s="70"/>
      <c r="S24" s="70"/>
      <c r="T24" s="72"/>
      <c r="U24" s="70"/>
      <c r="V24" s="95"/>
      <c r="W24" s="95"/>
      <c r="X24" s="95"/>
      <c r="Y24" s="160"/>
    </row>
    <row r="25" spans="1:25" s="26" customFormat="1" ht="38.15" customHeight="1">
      <c r="A25" s="62"/>
      <c r="B25" s="63"/>
      <c r="C25" s="64">
        <v>14</v>
      </c>
      <c r="D25" s="73"/>
      <c r="E25" s="73"/>
      <c r="F25" s="73"/>
      <c r="G25" s="73"/>
      <c r="H25" s="73"/>
      <c r="I25" s="68" t="str">
        <f t="shared" si="1"/>
        <v xml:space="preserve"> </v>
      </c>
      <c r="J25" s="69"/>
      <c r="K25" s="65"/>
      <c r="L25" s="66"/>
      <c r="M25" s="66"/>
      <c r="N25" s="70"/>
      <c r="O25" s="70"/>
      <c r="P25" s="70"/>
      <c r="Q25" s="71"/>
      <c r="R25" s="70"/>
      <c r="S25" s="70"/>
      <c r="T25" s="72"/>
      <c r="U25" s="70"/>
      <c r="V25" s="95"/>
      <c r="W25" s="95"/>
      <c r="X25" s="95"/>
      <c r="Y25" s="160"/>
    </row>
    <row r="26" spans="1:25" s="26" customFormat="1" ht="38.15" customHeight="1">
      <c r="A26" s="62"/>
      <c r="B26" s="63"/>
      <c r="C26" s="64">
        <v>15</v>
      </c>
      <c r="D26" s="73"/>
      <c r="E26" s="73"/>
      <c r="F26" s="73"/>
      <c r="G26" s="73"/>
      <c r="H26" s="73"/>
      <c r="I26" s="68" t="str">
        <f t="shared" si="1"/>
        <v xml:space="preserve"> </v>
      </c>
      <c r="J26" s="69"/>
      <c r="K26" s="65"/>
      <c r="L26" s="66"/>
      <c r="M26" s="66"/>
      <c r="N26" s="70"/>
      <c r="O26" s="70"/>
      <c r="P26" s="70"/>
      <c r="Q26" s="71"/>
      <c r="R26" s="70"/>
      <c r="S26" s="70"/>
      <c r="T26" s="72"/>
      <c r="U26" s="70"/>
      <c r="V26" s="95"/>
      <c r="W26" s="95"/>
      <c r="X26" s="95"/>
      <c r="Y26" s="160"/>
    </row>
    <row r="27" spans="1:25" s="26" customFormat="1" ht="38.15" customHeight="1">
      <c r="A27" s="62"/>
      <c r="B27" s="63"/>
      <c r="C27" s="64">
        <v>16</v>
      </c>
      <c r="D27" s="73"/>
      <c r="E27" s="73"/>
      <c r="F27" s="73"/>
      <c r="G27" s="73"/>
      <c r="H27" s="73"/>
      <c r="I27" s="68" t="str">
        <f t="shared" si="1"/>
        <v xml:space="preserve"> </v>
      </c>
      <c r="J27" s="69"/>
      <c r="K27" s="65"/>
      <c r="L27" s="66"/>
      <c r="M27" s="66"/>
      <c r="N27" s="70"/>
      <c r="O27" s="70"/>
      <c r="P27" s="70"/>
      <c r="Q27" s="71"/>
      <c r="R27" s="70"/>
      <c r="S27" s="70"/>
      <c r="T27" s="72"/>
      <c r="U27" s="70"/>
      <c r="V27" s="95"/>
      <c r="W27" s="95"/>
      <c r="X27" s="95"/>
      <c r="Y27" s="160"/>
    </row>
    <row r="28" spans="1:25" s="26" customFormat="1" ht="38.15" customHeight="1">
      <c r="A28" s="62"/>
      <c r="B28" s="63"/>
      <c r="C28" s="64">
        <v>17</v>
      </c>
      <c r="D28" s="73"/>
      <c r="E28" s="73"/>
      <c r="F28" s="73"/>
      <c r="G28" s="73"/>
      <c r="H28" s="73"/>
      <c r="I28" s="68" t="str">
        <f t="shared" si="1"/>
        <v xml:space="preserve"> </v>
      </c>
      <c r="J28" s="69"/>
      <c r="K28" s="65"/>
      <c r="L28" s="66"/>
      <c r="M28" s="66"/>
      <c r="N28" s="70"/>
      <c r="O28" s="70"/>
      <c r="P28" s="70"/>
      <c r="Q28" s="71"/>
      <c r="R28" s="70"/>
      <c r="S28" s="70"/>
      <c r="T28" s="72"/>
      <c r="U28" s="70"/>
      <c r="V28" s="95"/>
      <c r="W28" s="95"/>
      <c r="X28" s="95"/>
      <c r="Y28" s="160"/>
    </row>
    <row r="29" spans="1:25" s="26" customFormat="1" ht="38.15" customHeight="1">
      <c r="A29" s="62"/>
      <c r="B29" s="63"/>
      <c r="C29" s="64">
        <v>18</v>
      </c>
      <c r="D29" s="73"/>
      <c r="E29" s="73"/>
      <c r="F29" s="73"/>
      <c r="G29" s="73"/>
      <c r="H29" s="73"/>
      <c r="I29" s="68" t="str">
        <f t="shared" si="1"/>
        <v xml:space="preserve"> </v>
      </c>
      <c r="J29" s="69"/>
      <c r="K29" s="65"/>
      <c r="L29" s="66"/>
      <c r="M29" s="66"/>
      <c r="N29" s="70"/>
      <c r="O29" s="70"/>
      <c r="P29" s="70"/>
      <c r="Q29" s="71"/>
      <c r="R29" s="70"/>
      <c r="S29" s="70"/>
      <c r="T29" s="72"/>
      <c r="U29" s="70"/>
      <c r="V29" s="95"/>
      <c r="W29" s="95"/>
      <c r="X29" s="95"/>
      <c r="Y29" s="160"/>
    </row>
    <row r="30" spans="1:25" s="26" customFormat="1" ht="38.15" customHeight="1">
      <c r="A30" s="62"/>
      <c r="B30" s="63"/>
      <c r="C30" s="64">
        <v>19</v>
      </c>
      <c r="D30" s="73"/>
      <c r="E30" s="73"/>
      <c r="F30" s="73"/>
      <c r="G30" s="73"/>
      <c r="H30" s="73"/>
      <c r="I30" s="68" t="str">
        <f t="shared" si="1"/>
        <v xml:space="preserve"> </v>
      </c>
      <c r="J30" s="69"/>
      <c r="K30" s="65"/>
      <c r="L30" s="66"/>
      <c r="M30" s="66"/>
      <c r="N30" s="70"/>
      <c r="O30" s="70"/>
      <c r="P30" s="70"/>
      <c r="Q30" s="71"/>
      <c r="R30" s="70"/>
      <c r="S30" s="70"/>
      <c r="T30" s="72"/>
      <c r="U30" s="70"/>
      <c r="V30" s="95"/>
      <c r="W30" s="95"/>
      <c r="X30" s="95"/>
      <c r="Y30" s="160"/>
    </row>
    <row r="31" spans="1:25" s="26" customFormat="1" ht="38.15" customHeight="1">
      <c r="A31" s="62"/>
      <c r="B31" s="63"/>
      <c r="C31" s="64">
        <v>20</v>
      </c>
      <c r="D31" s="73"/>
      <c r="E31" s="73"/>
      <c r="F31" s="73"/>
      <c r="G31" s="73"/>
      <c r="H31" s="73"/>
      <c r="I31" s="68" t="str">
        <f t="shared" si="1"/>
        <v xml:space="preserve"> </v>
      </c>
      <c r="J31" s="69"/>
      <c r="K31" s="65"/>
      <c r="L31" s="66"/>
      <c r="M31" s="66"/>
      <c r="N31" s="70"/>
      <c r="O31" s="70"/>
      <c r="P31" s="70"/>
      <c r="Q31" s="71"/>
      <c r="R31" s="70"/>
      <c r="S31" s="70"/>
      <c r="T31" s="72"/>
      <c r="U31" s="70"/>
      <c r="V31" s="95"/>
      <c r="W31" s="95"/>
      <c r="X31" s="95"/>
      <c r="Y31" s="160"/>
    </row>
    <row r="32" spans="1:25" s="24" customFormat="1" ht="38.15" customHeight="1">
      <c r="A32" s="62"/>
      <c r="B32" s="63"/>
      <c r="C32" s="64">
        <v>21</v>
      </c>
      <c r="D32" s="73"/>
      <c r="E32" s="73"/>
      <c r="F32" s="73"/>
      <c r="G32" s="73"/>
      <c r="H32" s="73"/>
      <c r="I32" s="68" t="str">
        <f>IF(SUM(D32:H32)=0, " ", SUM(D32:H32))</f>
        <v xml:space="preserve"> </v>
      </c>
      <c r="J32" s="69"/>
      <c r="K32" s="65"/>
      <c r="L32" s="66"/>
      <c r="M32" s="66"/>
      <c r="N32" s="70"/>
      <c r="O32" s="70"/>
      <c r="P32" s="70"/>
      <c r="Q32" s="71"/>
      <c r="R32" s="70"/>
      <c r="S32" s="70"/>
      <c r="T32" s="72"/>
      <c r="U32" s="70"/>
      <c r="V32" s="94"/>
      <c r="W32" s="94"/>
      <c r="X32" s="94"/>
      <c r="Y32" s="159"/>
    </row>
    <row r="33" spans="1:25" s="26" customFormat="1" ht="38.15" customHeight="1">
      <c r="A33" s="62"/>
      <c r="B33" s="63"/>
      <c r="C33" s="64">
        <v>22</v>
      </c>
      <c r="D33" s="73"/>
      <c r="E33" s="73"/>
      <c r="F33" s="73"/>
      <c r="G33" s="73"/>
      <c r="H33" s="73"/>
      <c r="I33" s="68" t="str">
        <f t="shared" ref="I33:I41" si="2">IF(SUM(D33:H33)=0, " ", SUM(D33:H33))</f>
        <v xml:space="preserve"> </v>
      </c>
      <c r="J33" s="69"/>
      <c r="K33" s="65"/>
      <c r="L33" s="66"/>
      <c r="M33" s="66"/>
      <c r="N33" s="70"/>
      <c r="O33" s="70"/>
      <c r="P33" s="70"/>
      <c r="Q33" s="71"/>
      <c r="R33" s="70"/>
      <c r="S33" s="70"/>
      <c r="T33" s="72"/>
      <c r="U33" s="70"/>
      <c r="V33" s="95"/>
      <c r="W33" s="95"/>
      <c r="X33" s="95"/>
      <c r="Y33" s="160"/>
    </row>
    <row r="34" spans="1:25" s="26" customFormat="1" ht="38.15" customHeight="1">
      <c r="A34" s="62"/>
      <c r="B34" s="63"/>
      <c r="C34" s="64">
        <v>23</v>
      </c>
      <c r="D34" s="73"/>
      <c r="E34" s="73"/>
      <c r="F34" s="73"/>
      <c r="G34" s="73"/>
      <c r="H34" s="73"/>
      <c r="I34" s="68" t="str">
        <f t="shared" si="2"/>
        <v xml:space="preserve"> </v>
      </c>
      <c r="J34" s="69"/>
      <c r="K34" s="65"/>
      <c r="L34" s="66"/>
      <c r="M34" s="66"/>
      <c r="N34" s="70"/>
      <c r="O34" s="70"/>
      <c r="P34" s="70"/>
      <c r="Q34" s="71"/>
      <c r="R34" s="70"/>
      <c r="S34" s="70"/>
      <c r="T34" s="72"/>
      <c r="U34" s="70"/>
      <c r="V34" s="95"/>
      <c r="W34" s="95"/>
      <c r="X34" s="95"/>
      <c r="Y34" s="160"/>
    </row>
    <row r="35" spans="1:25" s="26" customFormat="1" ht="38.15" customHeight="1">
      <c r="A35" s="62"/>
      <c r="B35" s="63"/>
      <c r="C35" s="64">
        <v>24</v>
      </c>
      <c r="D35" s="73"/>
      <c r="E35" s="73"/>
      <c r="F35" s="73"/>
      <c r="G35" s="73"/>
      <c r="H35" s="73"/>
      <c r="I35" s="68" t="str">
        <f t="shared" si="2"/>
        <v xml:space="preserve"> </v>
      </c>
      <c r="J35" s="69"/>
      <c r="K35" s="65"/>
      <c r="L35" s="66"/>
      <c r="M35" s="66"/>
      <c r="N35" s="70"/>
      <c r="O35" s="70"/>
      <c r="P35" s="70"/>
      <c r="Q35" s="71"/>
      <c r="R35" s="70"/>
      <c r="S35" s="70"/>
      <c r="T35" s="72"/>
      <c r="U35" s="70"/>
      <c r="V35" s="95"/>
      <c r="W35" s="95"/>
      <c r="X35" s="95"/>
      <c r="Y35" s="160"/>
    </row>
    <row r="36" spans="1:25" s="26" customFormat="1" ht="38.15" customHeight="1">
      <c r="A36" s="62"/>
      <c r="B36" s="63"/>
      <c r="C36" s="64">
        <v>25</v>
      </c>
      <c r="D36" s="73"/>
      <c r="E36" s="73"/>
      <c r="F36" s="73"/>
      <c r="G36" s="73"/>
      <c r="H36" s="73"/>
      <c r="I36" s="68" t="str">
        <f t="shared" si="2"/>
        <v xml:space="preserve"> </v>
      </c>
      <c r="J36" s="69"/>
      <c r="K36" s="65"/>
      <c r="L36" s="66"/>
      <c r="M36" s="66"/>
      <c r="N36" s="70"/>
      <c r="O36" s="70"/>
      <c r="P36" s="70"/>
      <c r="Q36" s="71"/>
      <c r="R36" s="70"/>
      <c r="S36" s="70"/>
      <c r="T36" s="72"/>
      <c r="U36" s="70"/>
      <c r="V36" s="95"/>
      <c r="W36" s="95"/>
      <c r="X36" s="95"/>
      <c r="Y36" s="160"/>
    </row>
    <row r="37" spans="1:25" s="26" customFormat="1" ht="38.15" customHeight="1">
      <c r="A37" s="62"/>
      <c r="B37" s="63"/>
      <c r="C37" s="64">
        <v>26</v>
      </c>
      <c r="D37" s="73"/>
      <c r="E37" s="73"/>
      <c r="F37" s="73"/>
      <c r="G37" s="73"/>
      <c r="H37" s="73"/>
      <c r="I37" s="68" t="str">
        <f t="shared" si="2"/>
        <v xml:space="preserve"> </v>
      </c>
      <c r="J37" s="69"/>
      <c r="K37" s="65"/>
      <c r="L37" s="66"/>
      <c r="M37" s="66"/>
      <c r="N37" s="70"/>
      <c r="O37" s="70"/>
      <c r="P37" s="70"/>
      <c r="Q37" s="71"/>
      <c r="R37" s="70"/>
      <c r="S37" s="70"/>
      <c r="T37" s="72"/>
      <c r="U37" s="70"/>
      <c r="V37" s="95"/>
      <c r="W37" s="95"/>
      <c r="X37" s="95"/>
      <c r="Y37" s="160"/>
    </row>
    <row r="38" spans="1:25" s="26" customFormat="1" ht="38.15" customHeight="1">
      <c r="A38" s="62"/>
      <c r="B38" s="63"/>
      <c r="C38" s="64">
        <v>27</v>
      </c>
      <c r="D38" s="73"/>
      <c r="E38" s="73"/>
      <c r="F38" s="73"/>
      <c r="G38" s="73"/>
      <c r="H38" s="73"/>
      <c r="I38" s="68" t="str">
        <f t="shared" si="2"/>
        <v xml:space="preserve"> </v>
      </c>
      <c r="J38" s="69"/>
      <c r="K38" s="65"/>
      <c r="L38" s="66"/>
      <c r="M38" s="66"/>
      <c r="N38" s="70"/>
      <c r="O38" s="70"/>
      <c r="P38" s="70"/>
      <c r="Q38" s="71"/>
      <c r="R38" s="70"/>
      <c r="S38" s="70"/>
      <c r="T38" s="72"/>
      <c r="U38" s="70"/>
      <c r="V38" s="95"/>
      <c r="W38" s="95"/>
      <c r="X38" s="95"/>
      <c r="Y38" s="160"/>
    </row>
    <row r="39" spans="1:25" s="26" customFormat="1" ht="38.15" customHeight="1">
      <c r="A39" s="62"/>
      <c r="B39" s="63"/>
      <c r="C39" s="64">
        <v>28</v>
      </c>
      <c r="D39" s="73"/>
      <c r="E39" s="73"/>
      <c r="F39" s="73"/>
      <c r="G39" s="73"/>
      <c r="H39" s="73"/>
      <c r="I39" s="68" t="str">
        <f t="shared" si="2"/>
        <v xml:space="preserve"> </v>
      </c>
      <c r="J39" s="69"/>
      <c r="K39" s="65"/>
      <c r="L39" s="66"/>
      <c r="M39" s="66"/>
      <c r="N39" s="70"/>
      <c r="O39" s="70"/>
      <c r="P39" s="70"/>
      <c r="Q39" s="71"/>
      <c r="R39" s="70"/>
      <c r="S39" s="70"/>
      <c r="T39" s="72"/>
      <c r="U39" s="70"/>
      <c r="V39" s="95"/>
      <c r="W39" s="95"/>
      <c r="X39" s="95"/>
      <c r="Y39" s="160"/>
    </row>
    <row r="40" spans="1:25" s="26" customFormat="1" ht="38.15" customHeight="1">
      <c r="A40" s="62"/>
      <c r="B40" s="63"/>
      <c r="C40" s="64">
        <v>29</v>
      </c>
      <c r="D40" s="73"/>
      <c r="E40" s="73"/>
      <c r="F40" s="73"/>
      <c r="G40" s="73"/>
      <c r="H40" s="73"/>
      <c r="I40" s="68" t="str">
        <f t="shared" si="2"/>
        <v xml:space="preserve"> </v>
      </c>
      <c r="J40" s="69"/>
      <c r="K40" s="65"/>
      <c r="L40" s="66"/>
      <c r="M40" s="66"/>
      <c r="N40" s="70"/>
      <c r="O40" s="70"/>
      <c r="P40" s="70"/>
      <c r="Q40" s="71"/>
      <c r="R40" s="70"/>
      <c r="S40" s="70"/>
      <c r="T40" s="72"/>
      <c r="U40" s="70"/>
      <c r="V40" s="95"/>
      <c r="W40" s="95"/>
      <c r="X40" s="95"/>
      <c r="Y40" s="160"/>
    </row>
    <row r="41" spans="1:25" s="26" customFormat="1" ht="38.15" customHeight="1">
      <c r="A41" s="62"/>
      <c r="B41" s="63"/>
      <c r="C41" s="64">
        <v>30</v>
      </c>
      <c r="D41" s="73"/>
      <c r="E41" s="73"/>
      <c r="F41" s="73"/>
      <c r="G41" s="73"/>
      <c r="H41" s="73"/>
      <c r="I41" s="68" t="str">
        <f t="shared" si="2"/>
        <v xml:space="preserve"> </v>
      </c>
      <c r="J41" s="69"/>
      <c r="K41" s="65"/>
      <c r="L41" s="66"/>
      <c r="M41" s="66"/>
      <c r="N41" s="70"/>
      <c r="O41" s="70"/>
      <c r="P41" s="70"/>
      <c r="Q41" s="71"/>
      <c r="R41" s="70"/>
      <c r="S41" s="70"/>
      <c r="T41" s="72"/>
      <c r="U41" s="70"/>
      <c r="V41" s="95"/>
      <c r="W41" s="95"/>
      <c r="X41" s="95"/>
      <c r="Y41" s="160"/>
    </row>
    <row r="42" spans="1:25" s="24" customFormat="1" ht="38.15" customHeight="1">
      <c r="A42" s="62"/>
      <c r="B42" s="63"/>
      <c r="C42" s="64">
        <v>31</v>
      </c>
      <c r="D42" s="73"/>
      <c r="E42" s="73"/>
      <c r="F42" s="73"/>
      <c r="G42" s="73"/>
      <c r="H42" s="73"/>
      <c r="I42" s="68" t="str">
        <f>IF(SUM(D42:H42)=0, " ", SUM(D42:H42))</f>
        <v xml:space="preserve"> </v>
      </c>
      <c r="J42" s="69"/>
      <c r="K42" s="65"/>
      <c r="L42" s="66"/>
      <c r="M42" s="66"/>
      <c r="N42" s="70"/>
      <c r="O42" s="70"/>
      <c r="P42" s="70"/>
      <c r="Q42" s="71"/>
      <c r="R42" s="70"/>
      <c r="S42" s="70"/>
      <c r="T42" s="72"/>
      <c r="U42" s="70"/>
      <c r="V42" s="94"/>
      <c r="W42" s="94"/>
      <c r="X42" s="94"/>
      <c r="Y42" s="159"/>
    </row>
    <row r="43" spans="1:25" s="26" customFormat="1" ht="38.15" customHeight="1">
      <c r="A43" s="62"/>
      <c r="B43" s="63"/>
      <c r="C43" s="64">
        <v>32</v>
      </c>
      <c r="D43" s="73"/>
      <c r="E43" s="73"/>
      <c r="F43" s="73"/>
      <c r="G43" s="73"/>
      <c r="H43" s="73"/>
      <c r="I43" s="68" t="str">
        <f t="shared" ref="I43:I52" si="3">IF(SUM(D43:H43)=0, " ", SUM(D43:H43))</f>
        <v xml:space="preserve"> </v>
      </c>
      <c r="J43" s="69"/>
      <c r="K43" s="65"/>
      <c r="L43" s="66"/>
      <c r="M43" s="66"/>
      <c r="N43" s="70"/>
      <c r="O43" s="70"/>
      <c r="P43" s="70"/>
      <c r="Q43" s="71"/>
      <c r="R43" s="70"/>
      <c r="S43" s="70"/>
      <c r="T43" s="72"/>
      <c r="U43" s="70"/>
      <c r="V43" s="95"/>
      <c r="W43" s="95"/>
      <c r="X43" s="95"/>
      <c r="Y43" s="160"/>
    </row>
    <row r="44" spans="1:25" s="26" customFormat="1" ht="38.15" customHeight="1">
      <c r="A44" s="62"/>
      <c r="B44" s="63"/>
      <c r="C44" s="64">
        <v>33</v>
      </c>
      <c r="D44" s="73"/>
      <c r="E44" s="73"/>
      <c r="F44" s="73"/>
      <c r="G44" s="73"/>
      <c r="H44" s="73"/>
      <c r="I44" s="68" t="str">
        <f t="shared" si="3"/>
        <v xml:space="preserve"> </v>
      </c>
      <c r="J44" s="69"/>
      <c r="K44" s="65"/>
      <c r="L44" s="66"/>
      <c r="M44" s="66"/>
      <c r="N44" s="70"/>
      <c r="O44" s="70"/>
      <c r="P44" s="70"/>
      <c r="Q44" s="71"/>
      <c r="R44" s="70"/>
      <c r="S44" s="70"/>
      <c r="T44" s="72"/>
      <c r="U44" s="70"/>
      <c r="V44" s="95"/>
      <c r="W44" s="95"/>
      <c r="X44" s="95"/>
      <c r="Y44" s="160"/>
    </row>
    <row r="45" spans="1:25" s="26" customFormat="1" ht="38.15" customHeight="1">
      <c r="A45" s="62"/>
      <c r="B45" s="63"/>
      <c r="C45" s="64">
        <v>34</v>
      </c>
      <c r="D45" s="73"/>
      <c r="E45" s="73"/>
      <c r="F45" s="73"/>
      <c r="G45" s="73"/>
      <c r="H45" s="73"/>
      <c r="I45" s="68" t="str">
        <f t="shared" si="3"/>
        <v xml:space="preserve"> </v>
      </c>
      <c r="J45" s="69"/>
      <c r="K45" s="65"/>
      <c r="L45" s="66"/>
      <c r="M45" s="66"/>
      <c r="N45" s="70"/>
      <c r="O45" s="70"/>
      <c r="P45" s="70"/>
      <c r="Q45" s="71"/>
      <c r="R45" s="70"/>
      <c r="S45" s="70"/>
      <c r="T45" s="72"/>
      <c r="U45" s="70"/>
      <c r="V45" s="95"/>
      <c r="W45" s="95"/>
      <c r="X45" s="95"/>
      <c r="Y45" s="160"/>
    </row>
    <row r="46" spans="1:25" s="26" customFormat="1" ht="38.15" customHeight="1">
      <c r="A46" s="62"/>
      <c r="B46" s="63"/>
      <c r="C46" s="64">
        <v>35</v>
      </c>
      <c r="D46" s="73"/>
      <c r="E46" s="73"/>
      <c r="F46" s="73"/>
      <c r="G46" s="73"/>
      <c r="H46" s="73"/>
      <c r="I46" s="68" t="str">
        <f t="shared" si="3"/>
        <v xml:space="preserve"> </v>
      </c>
      <c r="J46" s="69"/>
      <c r="K46" s="65"/>
      <c r="L46" s="66"/>
      <c r="M46" s="66"/>
      <c r="N46" s="70"/>
      <c r="O46" s="70"/>
      <c r="P46" s="70"/>
      <c r="Q46" s="71"/>
      <c r="R46" s="70"/>
      <c r="S46" s="70"/>
      <c r="T46" s="72"/>
      <c r="U46" s="70"/>
      <c r="V46" s="95"/>
      <c r="W46" s="95"/>
      <c r="X46" s="95"/>
      <c r="Y46" s="160"/>
    </row>
    <row r="47" spans="1:25" s="26" customFormat="1" ht="38.15" customHeight="1">
      <c r="A47" s="62"/>
      <c r="B47" s="63"/>
      <c r="C47" s="64">
        <v>36</v>
      </c>
      <c r="D47" s="73"/>
      <c r="E47" s="73"/>
      <c r="F47" s="73"/>
      <c r="G47" s="73"/>
      <c r="H47" s="73"/>
      <c r="I47" s="68" t="str">
        <f t="shared" si="3"/>
        <v xml:space="preserve"> </v>
      </c>
      <c r="J47" s="69"/>
      <c r="K47" s="65"/>
      <c r="L47" s="66"/>
      <c r="M47" s="66"/>
      <c r="N47" s="70"/>
      <c r="O47" s="70"/>
      <c r="P47" s="70"/>
      <c r="Q47" s="71"/>
      <c r="R47" s="70"/>
      <c r="S47" s="70"/>
      <c r="T47" s="72"/>
      <c r="U47" s="70"/>
      <c r="V47" s="95"/>
      <c r="W47" s="95"/>
      <c r="X47" s="95"/>
      <c r="Y47" s="160"/>
    </row>
    <row r="48" spans="1:25" s="26" customFormat="1" ht="38.15" customHeight="1">
      <c r="A48" s="62"/>
      <c r="B48" s="63"/>
      <c r="C48" s="64">
        <v>37</v>
      </c>
      <c r="D48" s="73"/>
      <c r="E48" s="73"/>
      <c r="F48" s="73"/>
      <c r="G48" s="73"/>
      <c r="H48" s="73"/>
      <c r="I48" s="68" t="str">
        <f t="shared" si="3"/>
        <v xml:space="preserve"> </v>
      </c>
      <c r="J48" s="69"/>
      <c r="K48" s="65"/>
      <c r="L48" s="66"/>
      <c r="M48" s="66"/>
      <c r="N48" s="70"/>
      <c r="O48" s="70"/>
      <c r="P48" s="70"/>
      <c r="Q48" s="71"/>
      <c r="R48" s="70"/>
      <c r="S48" s="70"/>
      <c r="T48" s="72"/>
      <c r="U48" s="70"/>
      <c r="V48" s="95"/>
      <c r="W48" s="95"/>
      <c r="X48" s="95"/>
      <c r="Y48" s="160"/>
    </row>
    <row r="49" spans="1:25" s="26" customFormat="1" ht="38.15" customHeight="1">
      <c r="A49" s="62"/>
      <c r="B49" s="63"/>
      <c r="C49" s="64">
        <v>38</v>
      </c>
      <c r="D49" s="73"/>
      <c r="E49" s="73"/>
      <c r="F49" s="73"/>
      <c r="G49" s="73"/>
      <c r="H49" s="73"/>
      <c r="I49" s="68" t="str">
        <f t="shared" si="3"/>
        <v xml:space="preserve"> </v>
      </c>
      <c r="J49" s="69"/>
      <c r="K49" s="65"/>
      <c r="L49" s="66"/>
      <c r="M49" s="66"/>
      <c r="N49" s="70"/>
      <c r="O49" s="70"/>
      <c r="P49" s="70"/>
      <c r="Q49" s="71"/>
      <c r="R49" s="70"/>
      <c r="S49" s="70"/>
      <c r="T49" s="72"/>
      <c r="U49" s="70"/>
      <c r="V49" s="95"/>
      <c r="W49" s="95"/>
      <c r="X49" s="95"/>
      <c r="Y49" s="160"/>
    </row>
    <row r="50" spans="1:25" s="26" customFormat="1" ht="38.15" customHeight="1">
      <c r="A50" s="62"/>
      <c r="B50" s="63"/>
      <c r="C50" s="64">
        <v>39</v>
      </c>
      <c r="D50" s="73"/>
      <c r="E50" s="73"/>
      <c r="F50" s="73"/>
      <c r="G50" s="73"/>
      <c r="H50" s="73"/>
      <c r="I50" s="68" t="str">
        <f t="shared" si="3"/>
        <v xml:space="preserve"> </v>
      </c>
      <c r="J50" s="69"/>
      <c r="K50" s="65"/>
      <c r="L50" s="66"/>
      <c r="M50" s="66"/>
      <c r="N50" s="70"/>
      <c r="O50" s="70"/>
      <c r="P50" s="70"/>
      <c r="Q50" s="71"/>
      <c r="R50" s="70"/>
      <c r="S50" s="70"/>
      <c r="T50" s="72"/>
      <c r="U50" s="70"/>
      <c r="V50" s="95"/>
      <c r="W50" s="95"/>
      <c r="X50" s="95"/>
      <c r="Y50" s="160"/>
    </row>
    <row r="51" spans="1:25" s="26" customFormat="1" ht="38.15" customHeight="1">
      <c r="A51" s="62"/>
      <c r="B51" s="63"/>
      <c r="C51" s="64">
        <v>40</v>
      </c>
      <c r="D51" s="73"/>
      <c r="E51" s="73"/>
      <c r="F51" s="73"/>
      <c r="G51" s="73"/>
      <c r="H51" s="73"/>
      <c r="I51" s="68" t="str">
        <f t="shared" si="3"/>
        <v xml:space="preserve"> </v>
      </c>
      <c r="J51" s="69"/>
      <c r="K51" s="65"/>
      <c r="L51" s="66"/>
      <c r="M51" s="66"/>
      <c r="N51" s="70"/>
      <c r="O51" s="70"/>
      <c r="P51" s="70"/>
      <c r="Q51" s="71"/>
      <c r="R51" s="70"/>
      <c r="S51" s="70"/>
      <c r="T51" s="72"/>
      <c r="U51" s="70"/>
      <c r="V51" s="95"/>
      <c r="W51" s="95"/>
      <c r="X51" s="95"/>
      <c r="Y51" s="160"/>
    </row>
    <row r="52" spans="1:25" s="26" customFormat="1" ht="38.15" customHeight="1">
      <c r="A52" s="62"/>
      <c r="B52" s="63"/>
      <c r="C52" s="64">
        <v>41</v>
      </c>
      <c r="D52" s="73"/>
      <c r="E52" s="73"/>
      <c r="F52" s="73"/>
      <c r="G52" s="73"/>
      <c r="H52" s="73"/>
      <c r="I52" s="68" t="str">
        <f t="shared" si="3"/>
        <v xml:space="preserve"> </v>
      </c>
      <c r="J52" s="69"/>
      <c r="K52" s="65"/>
      <c r="L52" s="66"/>
      <c r="M52" s="66"/>
      <c r="N52" s="70"/>
      <c r="O52" s="70"/>
      <c r="P52" s="70"/>
      <c r="Q52" s="71"/>
      <c r="R52" s="70"/>
      <c r="S52" s="70"/>
      <c r="T52" s="72"/>
      <c r="U52" s="70"/>
      <c r="V52" s="95"/>
      <c r="W52" s="95"/>
      <c r="X52" s="95"/>
      <c r="Y52" s="160"/>
    </row>
    <row r="53" spans="1:25" s="24" customFormat="1" ht="38.15" customHeight="1">
      <c r="A53" s="62"/>
      <c r="B53" s="63"/>
      <c r="C53" s="64">
        <v>42</v>
      </c>
      <c r="D53" s="73"/>
      <c r="E53" s="73"/>
      <c r="F53" s="73"/>
      <c r="G53" s="73"/>
      <c r="H53" s="73"/>
      <c r="I53" s="68" t="str">
        <f>IF(SUM(D53:H53)=0, " ", SUM(D53:H53))</f>
        <v xml:space="preserve"> </v>
      </c>
      <c r="J53" s="69"/>
      <c r="K53" s="65"/>
      <c r="L53" s="66"/>
      <c r="M53" s="66"/>
      <c r="N53" s="70"/>
      <c r="O53" s="70"/>
      <c r="P53" s="70"/>
      <c r="Q53" s="71"/>
      <c r="R53" s="70"/>
      <c r="S53" s="70"/>
      <c r="T53" s="72"/>
      <c r="U53" s="70"/>
      <c r="V53" s="94"/>
      <c r="W53" s="94"/>
      <c r="X53" s="94"/>
      <c r="Y53" s="159"/>
    </row>
    <row r="54" spans="1:25" s="26" customFormat="1" ht="38.15" customHeight="1">
      <c r="A54" s="62"/>
      <c r="B54" s="63"/>
      <c r="C54" s="64">
        <v>43</v>
      </c>
      <c r="D54" s="73"/>
      <c r="E54" s="73"/>
      <c r="F54" s="73"/>
      <c r="G54" s="73"/>
      <c r="H54" s="73"/>
      <c r="I54" s="68" t="str">
        <f t="shared" ref="I54:I61" si="4">IF(SUM(D54:H54)=0, " ", SUM(D54:H54))</f>
        <v xml:space="preserve"> </v>
      </c>
      <c r="J54" s="69"/>
      <c r="K54" s="65"/>
      <c r="L54" s="66"/>
      <c r="M54" s="66"/>
      <c r="N54" s="70"/>
      <c r="O54" s="70"/>
      <c r="P54" s="70"/>
      <c r="Q54" s="71"/>
      <c r="R54" s="70"/>
      <c r="S54" s="70"/>
      <c r="T54" s="72"/>
      <c r="U54" s="70"/>
      <c r="V54" s="95"/>
      <c r="W54" s="95"/>
      <c r="X54" s="95"/>
      <c r="Y54" s="160"/>
    </row>
    <row r="55" spans="1:25" s="26" customFormat="1" ht="38.15" customHeight="1">
      <c r="A55" s="62"/>
      <c r="B55" s="63"/>
      <c r="C55" s="64">
        <v>44</v>
      </c>
      <c r="D55" s="73"/>
      <c r="E55" s="73"/>
      <c r="F55" s="73"/>
      <c r="G55" s="73"/>
      <c r="H55" s="73"/>
      <c r="I55" s="68" t="str">
        <f t="shared" si="4"/>
        <v xml:space="preserve"> </v>
      </c>
      <c r="J55" s="69"/>
      <c r="K55" s="65"/>
      <c r="L55" s="66"/>
      <c r="M55" s="66"/>
      <c r="N55" s="70"/>
      <c r="O55" s="70"/>
      <c r="P55" s="70"/>
      <c r="Q55" s="71"/>
      <c r="R55" s="70"/>
      <c r="S55" s="70"/>
      <c r="T55" s="72"/>
      <c r="U55" s="70"/>
      <c r="V55" s="95"/>
      <c r="W55" s="95"/>
      <c r="X55" s="95"/>
      <c r="Y55" s="160"/>
    </row>
    <row r="56" spans="1:25" s="26" customFormat="1" ht="38.15" customHeight="1">
      <c r="A56" s="62"/>
      <c r="B56" s="63"/>
      <c r="C56" s="64">
        <v>45</v>
      </c>
      <c r="D56" s="73"/>
      <c r="E56" s="73"/>
      <c r="F56" s="73"/>
      <c r="G56" s="73"/>
      <c r="H56" s="73"/>
      <c r="I56" s="68" t="str">
        <f t="shared" si="4"/>
        <v xml:space="preserve"> </v>
      </c>
      <c r="J56" s="69"/>
      <c r="K56" s="65"/>
      <c r="L56" s="66"/>
      <c r="M56" s="66"/>
      <c r="N56" s="70"/>
      <c r="O56" s="70"/>
      <c r="P56" s="70"/>
      <c r="Q56" s="71"/>
      <c r="R56" s="70"/>
      <c r="S56" s="70"/>
      <c r="T56" s="72"/>
      <c r="U56" s="70"/>
      <c r="V56" s="95"/>
      <c r="W56" s="95"/>
      <c r="X56" s="95"/>
      <c r="Y56" s="160"/>
    </row>
    <row r="57" spans="1:25" s="26" customFormat="1" ht="38.15" customHeight="1">
      <c r="A57" s="62"/>
      <c r="B57" s="63"/>
      <c r="C57" s="64">
        <v>46</v>
      </c>
      <c r="D57" s="73"/>
      <c r="E57" s="73"/>
      <c r="F57" s="73"/>
      <c r="G57" s="73"/>
      <c r="H57" s="73"/>
      <c r="I57" s="68" t="str">
        <f t="shared" si="4"/>
        <v xml:space="preserve"> </v>
      </c>
      <c r="J57" s="69"/>
      <c r="K57" s="65"/>
      <c r="L57" s="66"/>
      <c r="M57" s="66"/>
      <c r="N57" s="70"/>
      <c r="O57" s="70"/>
      <c r="P57" s="70"/>
      <c r="Q57" s="71"/>
      <c r="R57" s="70"/>
      <c r="S57" s="70"/>
      <c r="T57" s="72"/>
      <c r="U57" s="70"/>
      <c r="V57" s="95"/>
      <c r="W57" s="95"/>
      <c r="X57" s="95"/>
      <c r="Y57" s="160"/>
    </row>
    <row r="58" spans="1:25" s="26" customFormat="1" ht="38.15" customHeight="1">
      <c r="A58" s="62"/>
      <c r="B58" s="63"/>
      <c r="C58" s="64">
        <v>47</v>
      </c>
      <c r="D58" s="73"/>
      <c r="E58" s="73"/>
      <c r="F58" s="73"/>
      <c r="G58" s="73"/>
      <c r="H58" s="73"/>
      <c r="I58" s="68" t="str">
        <f t="shared" si="4"/>
        <v xml:space="preserve"> </v>
      </c>
      <c r="J58" s="69"/>
      <c r="K58" s="65"/>
      <c r="L58" s="66"/>
      <c r="M58" s="66"/>
      <c r="N58" s="70"/>
      <c r="O58" s="70"/>
      <c r="P58" s="70"/>
      <c r="Q58" s="71"/>
      <c r="R58" s="70"/>
      <c r="S58" s="70"/>
      <c r="T58" s="72"/>
      <c r="U58" s="70"/>
      <c r="V58" s="95"/>
      <c r="W58" s="95"/>
      <c r="X58" s="95"/>
      <c r="Y58" s="160"/>
    </row>
    <row r="59" spans="1:25" s="26" customFormat="1" ht="38.15" customHeight="1">
      <c r="A59" s="62"/>
      <c r="B59" s="63"/>
      <c r="C59" s="64">
        <v>48</v>
      </c>
      <c r="D59" s="73"/>
      <c r="E59" s="73"/>
      <c r="F59" s="73"/>
      <c r="G59" s="73"/>
      <c r="H59" s="73"/>
      <c r="I59" s="68" t="str">
        <f t="shared" si="4"/>
        <v xml:space="preserve"> </v>
      </c>
      <c r="J59" s="69"/>
      <c r="K59" s="65"/>
      <c r="L59" s="66"/>
      <c r="M59" s="66"/>
      <c r="N59" s="70"/>
      <c r="O59" s="70"/>
      <c r="P59" s="70"/>
      <c r="Q59" s="71"/>
      <c r="R59" s="70"/>
      <c r="S59" s="70"/>
      <c r="T59" s="72"/>
      <c r="U59" s="70"/>
      <c r="V59" s="95"/>
      <c r="W59" s="95"/>
      <c r="X59" s="95"/>
      <c r="Y59" s="160"/>
    </row>
    <row r="60" spans="1:25" s="26" customFormat="1" ht="38.15" customHeight="1">
      <c r="A60" s="62"/>
      <c r="B60" s="63"/>
      <c r="C60" s="64">
        <v>49</v>
      </c>
      <c r="D60" s="73"/>
      <c r="E60" s="73"/>
      <c r="F60" s="73"/>
      <c r="G60" s="73"/>
      <c r="H60" s="73"/>
      <c r="I60" s="68" t="str">
        <f t="shared" si="4"/>
        <v xml:space="preserve"> </v>
      </c>
      <c r="J60" s="69"/>
      <c r="K60" s="65"/>
      <c r="L60" s="66"/>
      <c r="M60" s="66"/>
      <c r="N60" s="70"/>
      <c r="O60" s="70"/>
      <c r="P60" s="70"/>
      <c r="Q60" s="71"/>
      <c r="R60" s="70"/>
      <c r="S60" s="70"/>
      <c r="T60" s="72"/>
      <c r="U60" s="70"/>
      <c r="V60" s="95"/>
      <c r="W60" s="95"/>
      <c r="X60" s="95"/>
      <c r="Y60" s="160"/>
    </row>
    <row r="61" spans="1:25" s="26" customFormat="1" ht="38.15" customHeight="1">
      <c r="A61" s="62"/>
      <c r="B61" s="63"/>
      <c r="C61" s="64">
        <v>50</v>
      </c>
      <c r="D61" s="73"/>
      <c r="E61" s="73"/>
      <c r="F61" s="73"/>
      <c r="G61" s="73"/>
      <c r="H61" s="73"/>
      <c r="I61" s="68" t="str">
        <f t="shared" si="4"/>
        <v xml:space="preserve"> </v>
      </c>
      <c r="J61" s="69"/>
      <c r="K61" s="65"/>
      <c r="L61" s="66"/>
      <c r="M61" s="66"/>
      <c r="N61" s="70"/>
      <c r="O61" s="70"/>
      <c r="P61" s="70"/>
      <c r="Q61" s="71"/>
      <c r="R61" s="70"/>
      <c r="S61" s="70"/>
      <c r="T61" s="72"/>
      <c r="U61" s="70"/>
      <c r="V61" s="95"/>
      <c r="W61" s="95"/>
      <c r="X61" s="95"/>
      <c r="Y61" s="160"/>
    </row>
    <row r="62" spans="1:25" ht="38.15" customHeight="1">
      <c r="A62" s="62"/>
      <c r="B62" s="63"/>
      <c r="C62" s="64">
        <v>51</v>
      </c>
      <c r="D62" s="73"/>
      <c r="E62" s="73"/>
      <c r="F62" s="73"/>
      <c r="G62" s="73"/>
      <c r="H62" s="73"/>
      <c r="I62" s="68" t="str">
        <f t="shared" ref="I62:I93" si="5">IF(SUM(D62:H62)=0, " ", SUM(D62:H62))</f>
        <v xml:space="preserve"> </v>
      </c>
      <c r="J62" s="69"/>
      <c r="K62" s="65"/>
      <c r="L62" s="66"/>
      <c r="M62" s="66"/>
      <c r="N62" s="70"/>
      <c r="O62" s="70"/>
      <c r="P62" s="70"/>
      <c r="Q62" s="71"/>
      <c r="R62" s="70"/>
      <c r="S62" s="70"/>
      <c r="T62" s="72"/>
      <c r="U62" s="70"/>
    </row>
    <row r="63" spans="1:25" ht="38.15" customHeight="1">
      <c r="A63" s="62"/>
      <c r="B63" s="63"/>
      <c r="C63" s="64">
        <v>52</v>
      </c>
      <c r="D63" s="73"/>
      <c r="E63" s="73"/>
      <c r="F63" s="73"/>
      <c r="G63" s="73"/>
      <c r="H63" s="73"/>
      <c r="I63" s="68" t="str">
        <f t="shared" si="5"/>
        <v xml:space="preserve"> </v>
      </c>
      <c r="J63" s="69"/>
      <c r="K63" s="65"/>
      <c r="L63" s="66"/>
      <c r="M63" s="66"/>
      <c r="N63" s="70"/>
      <c r="O63" s="70"/>
      <c r="P63" s="70"/>
      <c r="Q63" s="71"/>
      <c r="R63" s="70"/>
      <c r="S63" s="70"/>
      <c r="T63" s="72"/>
      <c r="U63" s="70"/>
    </row>
    <row r="64" spans="1:25" ht="38.15" customHeight="1">
      <c r="A64" s="62"/>
      <c r="B64" s="63"/>
      <c r="C64" s="64">
        <v>53</v>
      </c>
      <c r="D64" s="73"/>
      <c r="E64" s="73"/>
      <c r="F64" s="73"/>
      <c r="G64" s="73"/>
      <c r="H64" s="73"/>
      <c r="I64" s="68" t="str">
        <f t="shared" si="5"/>
        <v xml:space="preserve"> </v>
      </c>
      <c r="J64" s="69"/>
      <c r="K64" s="65"/>
      <c r="L64" s="66"/>
      <c r="M64" s="66"/>
      <c r="N64" s="70"/>
      <c r="O64" s="70"/>
      <c r="P64" s="70"/>
      <c r="Q64" s="71"/>
      <c r="R64" s="70"/>
      <c r="S64" s="70"/>
      <c r="T64" s="72"/>
      <c r="U64" s="70"/>
    </row>
    <row r="65" spans="1:21" ht="38.15" customHeight="1">
      <c r="A65" s="62"/>
      <c r="B65" s="63"/>
      <c r="C65" s="64">
        <v>54</v>
      </c>
      <c r="D65" s="73"/>
      <c r="E65" s="73"/>
      <c r="F65" s="73"/>
      <c r="G65" s="73"/>
      <c r="H65" s="73"/>
      <c r="I65" s="68" t="str">
        <f t="shared" si="5"/>
        <v xml:space="preserve"> </v>
      </c>
      <c r="J65" s="69"/>
      <c r="K65" s="65"/>
      <c r="L65" s="66"/>
      <c r="M65" s="66"/>
      <c r="N65" s="70"/>
      <c r="O65" s="70"/>
      <c r="P65" s="70"/>
      <c r="Q65" s="71"/>
      <c r="R65" s="70"/>
      <c r="S65" s="70"/>
      <c r="T65" s="72"/>
      <c r="U65" s="70"/>
    </row>
    <row r="66" spans="1:21" ht="38.15" customHeight="1">
      <c r="A66" s="62"/>
      <c r="B66" s="63"/>
      <c r="C66" s="64">
        <v>55</v>
      </c>
      <c r="D66" s="73"/>
      <c r="E66" s="73"/>
      <c r="F66" s="73"/>
      <c r="G66" s="73"/>
      <c r="H66" s="73"/>
      <c r="I66" s="68" t="str">
        <f t="shared" si="5"/>
        <v xml:space="preserve"> </v>
      </c>
      <c r="J66" s="69"/>
      <c r="K66" s="65"/>
      <c r="L66" s="66"/>
      <c r="M66" s="66"/>
      <c r="N66" s="70"/>
      <c r="O66" s="70"/>
      <c r="P66" s="70"/>
      <c r="Q66" s="71"/>
      <c r="R66" s="70"/>
      <c r="S66" s="70"/>
      <c r="T66" s="72"/>
      <c r="U66" s="70"/>
    </row>
    <row r="67" spans="1:21" ht="38.15" customHeight="1">
      <c r="A67" s="62"/>
      <c r="B67" s="63"/>
      <c r="C67" s="64">
        <v>56</v>
      </c>
      <c r="D67" s="73"/>
      <c r="E67" s="73"/>
      <c r="F67" s="73"/>
      <c r="G67" s="73"/>
      <c r="H67" s="73"/>
      <c r="I67" s="68" t="str">
        <f t="shared" si="5"/>
        <v xml:space="preserve"> </v>
      </c>
      <c r="J67" s="69"/>
      <c r="K67" s="65"/>
      <c r="L67" s="66"/>
      <c r="M67" s="66"/>
      <c r="N67" s="70"/>
      <c r="O67" s="70"/>
      <c r="P67" s="70"/>
      <c r="Q67" s="71"/>
      <c r="R67" s="70"/>
      <c r="S67" s="70"/>
      <c r="T67" s="72"/>
      <c r="U67" s="70"/>
    </row>
    <row r="68" spans="1:21" ht="38.15" customHeight="1">
      <c r="A68" s="62"/>
      <c r="B68" s="63"/>
      <c r="C68" s="64">
        <v>57</v>
      </c>
      <c r="D68" s="73"/>
      <c r="E68" s="73"/>
      <c r="F68" s="73"/>
      <c r="G68" s="73"/>
      <c r="H68" s="73"/>
      <c r="I68" s="68" t="str">
        <f t="shared" si="5"/>
        <v xml:space="preserve"> </v>
      </c>
      <c r="J68" s="69"/>
      <c r="K68" s="65"/>
      <c r="L68" s="66"/>
      <c r="M68" s="66"/>
      <c r="N68" s="70"/>
      <c r="O68" s="70"/>
      <c r="P68" s="70"/>
      <c r="Q68" s="71"/>
      <c r="R68" s="70"/>
      <c r="S68" s="70"/>
      <c r="T68" s="72"/>
      <c r="U68" s="70"/>
    </row>
    <row r="69" spans="1:21" ht="38.15" customHeight="1">
      <c r="A69" s="62"/>
      <c r="B69" s="63"/>
      <c r="C69" s="64">
        <v>58</v>
      </c>
      <c r="D69" s="73"/>
      <c r="E69" s="73"/>
      <c r="F69" s="73"/>
      <c r="G69" s="73"/>
      <c r="H69" s="73"/>
      <c r="I69" s="68" t="str">
        <f t="shared" si="5"/>
        <v xml:space="preserve"> </v>
      </c>
      <c r="J69" s="69"/>
      <c r="K69" s="65"/>
      <c r="L69" s="66"/>
      <c r="M69" s="66"/>
      <c r="N69" s="70"/>
      <c r="O69" s="70"/>
      <c r="P69" s="70"/>
      <c r="Q69" s="71"/>
      <c r="R69" s="70"/>
      <c r="S69" s="70"/>
      <c r="T69" s="72"/>
      <c r="U69" s="70"/>
    </row>
    <row r="70" spans="1:21" ht="38.15" customHeight="1">
      <c r="A70" s="62"/>
      <c r="B70" s="63"/>
      <c r="C70" s="64">
        <v>59</v>
      </c>
      <c r="D70" s="73"/>
      <c r="E70" s="73"/>
      <c r="F70" s="73"/>
      <c r="G70" s="73"/>
      <c r="H70" s="73"/>
      <c r="I70" s="68" t="str">
        <f t="shared" si="5"/>
        <v xml:space="preserve"> </v>
      </c>
      <c r="J70" s="69"/>
      <c r="K70" s="65"/>
      <c r="L70" s="66"/>
      <c r="M70" s="66"/>
      <c r="N70" s="70"/>
      <c r="O70" s="70"/>
      <c r="P70" s="70"/>
      <c r="Q70" s="71"/>
      <c r="R70" s="70"/>
      <c r="S70" s="70"/>
      <c r="T70" s="72"/>
      <c r="U70" s="70"/>
    </row>
    <row r="71" spans="1:21" ht="38.15" customHeight="1">
      <c r="A71" s="62"/>
      <c r="B71" s="63"/>
      <c r="C71" s="64">
        <v>60</v>
      </c>
      <c r="D71" s="73"/>
      <c r="E71" s="73"/>
      <c r="F71" s="73"/>
      <c r="G71" s="73"/>
      <c r="H71" s="73"/>
      <c r="I71" s="68" t="str">
        <f t="shared" si="5"/>
        <v xml:space="preserve"> </v>
      </c>
      <c r="J71" s="69"/>
      <c r="K71" s="65"/>
      <c r="L71" s="66"/>
      <c r="M71" s="66"/>
      <c r="N71" s="70"/>
      <c r="O71" s="70"/>
      <c r="P71" s="70"/>
      <c r="Q71" s="71"/>
      <c r="R71" s="70"/>
      <c r="S71" s="70"/>
      <c r="T71" s="72"/>
      <c r="U71" s="70"/>
    </row>
    <row r="72" spans="1:21" ht="38.15" customHeight="1">
      <c r="A72" s="62"/>
      <c r="B72" s="63"/>
      <c r="C72" s="64">
        <v>61</v>
      </c>
      <c r="D72" s="73"/>
      <c r="E72" s="73"/>
      <c r="F72" s="73"/>
      <c r="G72" s="73"/>
      <c r="H72" s="73"/>
      <c r="I72" s="68" t="str">
        <f t="shared" si="5"/>
        <v xml:space="preserve"> </v>
      </c>
      <c r="J72" s="69"/>
      <c r="K72" s="65"/>
      <c r="L72" s="66"/>
      <c r="M72" s="66"/>
      <c r="N72" s="70"/>
      <c r="O72" s="70"/>
      <c r="P72" s="70"/>
      <c r="Q72" s="71"/>
      <c r="R72" s="70"/>
      <c r="S72" s="70"/>
      <c r="T72" s="72"/>
      <c r="U72" s="70"/>
    </row>
    <row r="73" spans="1:21" ht="38.15" customHeight="1">
      <c r="A73" s="62"/>
      <c r="B73" s="63"/>
      <c r="C73" s="64">
        <v>62</v>
      </c>
      <c r="D73" s="73"/>
      <c r="E73" s="73"/>
      <c r="F73" s="73"/>
      <c r="G73" s="73"/>
      <c r="H73" s="73"/>
      <c r="I73" s="68" t="str">
        <f>IF(SUM(D73:H73)=0, " ", SUM(D73:H73))</f>
        <v xml:space="preserve"> </v>
      </c>
      <c r="J73" s="69"/>
      <c r="K73" s="65"/>
      <c r="L73" s="66"/>
      <c r="M73" s="66"/>
      <c r="N73" s="70"/>
      <c r="O73" s="70"/>
      <c r="P73" s="70"/>
      <c r="Q73" s="71"/>
      <c r="R73" s="70"/>
      <c r="S73" s="70"/>
      <c r="T73" s="72"/>
      <c r="U73" s="70"/>
    </row>
    <row r="74" spans="1:21" ht="38.15" customHeight="1">
      <c r="A74" s="62"/>
      <c r="B74" s="63"/>
      <c r="C74" s="64">
        <v>63</v>
      </c>
      <c r="D74" s="73"/>
      <c r="E74" s="73"/>
      <c r="F74" s="73"/>
      <c r="G74" s="73"/>
      <c r="H74" s="73"/>
      <c r="I74" s="68" t="str">
        <f t="shared" si="5"/>
        <v xml:space="preserve"> </v>
      </c>
      <c r="J74" s="69"/>
      <c r="K74" s="65"/>
      <c r="L74" s="66"/>
      <c r="M74" s="66"/>
      <c r="N74" s="70"/>
      <c r="O74" s="70"/>
      <c r="P74" s="70"/>
      <c r="Q74" s="71"/>
      <c r="R74" s="70"/>
      <c r="S74" s="70"/>
      <c r="T74" s="72"/>
      <c r="U74" s="70"/>
    </row>
    <row r="75" spans="1:21" ht="38.15" customHeight="1">
      <c r="A75" s="62"/>
      <c r="B75" s="63"/>
      <c r="C75" s="64">
        <v>64</v>
      </c>
      <c r="D75" s="73"/>
      <c r="E75" s="73"/>
      <c r="F75" s="73"/>
      <c r="G75" s="73"/>
      <c r="H75" s="73"/>
      <c r="I75" s="68" t="str">
        <f t="shared" si="5"/>
        <v xml:space="preserve"> </v>
      </c>
      <c r="J75" s="69"/>
      <c r="K75" s="65"/>
      <c r="L75" s="66"/>
      <c r="M75" s="66"/>
      <c r="N75" s="70"/>
      <c r="O75" s="70"/>
      <c r="P75" s="70"/>
      <c r="Q75" s="71"/>
      <c r="R75" s="70"/>
      <c r="S75" s="70"/>
      <c r="T75" s="72"/>
      <c r="U75" s="70"/>
    </row>
    <row r="76" spans="1:21" ht="38.15" customHeight="1">
      <c r="A76" s="62"/>
      <c r="B76" s="63"/>
      <c r="C76" s="64">
        <v>65</v>
      </c>
      <c r="D76" s="73"/>
      <c r="E76" s="73"/>
      <c r="F76" s="73"/>
      <c r="G76" s="73"/>
      <c r="H76" s="73"/>
      <c r="I76" s="68" t="str">
        <f t="shared" si="5"/>
        <v xml:space="preserve"> </v>
      </c>
      <c r="J76" s="69"/>
      <c r="K76" s="65"/>
      <c r="L76" s="66"/>
      <c r="M76" s="66"/>
      <c r="N76" s="70"/>
      <c r="O76" s="70"/>
      <c r="P76" s="70"/>
      <c r="Q76" s="71"/>
      <c r="R76" s="70"/>
      <c r="S76" s="70"/>
      <c r="T76" s="72"/>
      <c r="U76" s="70"/>
    </row>
    <row r="77" spans="1:21" ht="38.15" customHeight="1">
      <c r="A77" s="62"/>
      <c r="B77" s="63"/>
      <c r="C77" s="64">
        <v>66</v>
      </c>
      <c r="D77" s="73"/>
      <c r="E77" s="73"/>
      <c r="F77" s="73"/>
      <c r="G77" s="73"/>
      <c r="H77" s="73"/>
      <c r="I77" s="68" t="str">
        <f t="shared" si="5"/>
        <v xml:space="preserve"> </v>
      </c>
      <c r="J77" s="69"/>
      <c r="K77" s="65"/>
      <c r="L77" s="66"/>
      <c r="M77" s="66"/>
      <c r="N77" s="70"/>
      <c r="O77" s="70"/>
      <c r="P77" s="70"/>
      <c r="Q77" s="71"/>
      <c r="R77" s="70"/>
      <c r="S77" s="70"/>
      <c r="T77" s="72"/>
      <c r="U77" s="70"/>
    </row>
    <row r="78" spans="1:21" ht="38.15" customHeight="1">
      <c r="A78" s="62"/>
      <c r="B78" s="63"/>
      <c r="C78" s="64">
        <v>67</v>
      </c>
      <c r="D78" s="73"/>
      <c r="E78" s="73"/>
      <c r="F78" s="73"/>
      <c r="G78" s="73"/>
      <c r="H78" s="73"/>
      <c r="I78" s="68" t="str">
        <f t="shared" si="5"/>
        <v xml:space="preserve"> </v>
      </c>
      <c r="J78" s="69"/>
      <c r="K78" s="65"/>
      <c r="L78" s="66"/>
      <c r="M78" s="66"/>
      <c r="N78" s="70"/>
      <c r="O78" s="70"/>
      <c r="P78" s="70"/>
      <c r="Q78" s="71"/>
      <c r="R78" s="70"/>
      <c r="S78" s="70"/>
      <c r="T78" s="72"/>
      <c r="U78" s="70"/>
    </row>
    <row r="79" spans="1:21" ht="38.15" customHeight="1">
      <c r="A79" s="62"/>
      <c r="B79" s="63"/>
      <c r="C79" s="64">
        <v>68</v>
      </c>
      <c r="D79" s="73"/>
      <c r="E79" s="73"/>
      <c r="F79" s="73"/>
      <c r="G79" s="73"/>
      <c r="H79" s="73"/>
      <c r="I79" s="68" t="str">
        <f t="shared" si="5"/>
        <v xml:space="preserve"> </v>
      </c>
      <c r="J79" s="69"/>
      <c r="K79" s="65"/>
      <c r="L79" s="66"/>
      <c r="M79" s="66"/>
      <c r="N79" s="70"/>
      <c r="O79" s="70"/>
      <c r="P79" s="70"/>
      <c r="Q79" s="71"/>
      <c r="R79" s="70"/>
      <c r="S79" s="70"/>
      <c r="T79" s="72"/>
      <c r="U79" s="70"/>
    </row>
    <row r="80" spans="1:21" ht="38.15" customHeight="1">
      <c r="A80" s="62"/>
      <c r="B80" s="63"/>
      <c r="C80" s="64">
        <v>69</v>
      </c>
      <c r="D80" s="73"/>
      <c r="E80" s="73"/>
      <c r="F80" s="73"/>
      <c r="G80" s="73"/>
      <c r="H80" s="73"/>
      <c r="I80" s="68" t="str">
        <f t="shared" si="5"/>
        <v xml:space="preserve"> </v>
      </c>
      <c r="J80" s="69"/>
      <c r="K80" s="65"/>
      <c r="L80" s="66"/>
      <c r="M80" s="66"/>
      <c r="N80" s="70"/>
      <c r="O80" s="70"/>
      <c r="P80" s="70"/>
      <c r="Q80" s="71"/>
      <c r="R80" s="70"/>
      <c r="S80" s="70"/>
      <c r="T80" s="72"/>
      <c r="U80" s="70"/>
    </row>
    <row r="81" spans="1:21" ht="38.15" customHeight="1">
      <c r="A81" s="62"/>
      <c r="B81" s="63"/>
      <c r="C81" s="64">
        <v>70</v>
      </c>
      <c r="D81" s="73"/>
      <c r="E81" s="73"/>
      <c r="F81" s="73"/>
      <c r="G81" s="73"/>
      <c r="H81" s="73"/>
      <c r="I81" s="68" t="str">
        <f t="shared" si="5"/>
        <v xml:space="preserve"> </v>
      </c>
      <c r="J81" s="69"/>
      <c r="K81" s="65"/>
      <c r="L81" s="66"/>
      <c r="M81" s="66"/>
      <c r="N81" s="70"/>
      <c r="O81" s="70"/>
      <c r="P81" s="70"/>
      <c r="Q81" s="71"/>
      <c r="R81" s="70"/>
      <c r="S81" s="70"/>
      <c r="T81" s="72"/>
      <c r="U81" s="70"/>
    </row>
    <row r="82" spans="1:21" ht="38.15" customHeight="1">
      <c r="A82" s="62"/>
      <c r="B82" s="63"/>
      <c r="C82" s="64">
        <v>71</v>
      </c>
      <c r="D82" s="73"/>
      <c r="E82" s="73"/>
      <c r="F82" s="73"/>
      <c r="G82" s="73"/>
      <c r="H82" s="73"/>
      <c r="I82" s="68" t="str">
        <f t="shared" si="5"/>
        <v xml:space="preserve"> </v>
      </c>
      <c r="J82" s="69"/>
      <c r="K82" s="65"/>
      <c r="L82" s="66"/>
      <c r="M82" s="66"/>
      <c r="N82" s="70"/>
      <c r="O82" s="70"/>
      <c r="P82" s="70"/>
      <c r="Q82" s="71"/>
      <c r="R82" s="70"/>
      <c r="S82" s="70"/>
      <c r="T82" s="72"/>
      <c r="U82" s="70"/>
    </row>
    <row r="83" spans="1:21" ht="38.15" customHeight="1">
      <c r="A83" s="62"/>
      <c r="B83" s="63"/>
      <c r="C83" s="64">
        <v>72</v>
      </c>
      <c r="D83" s="73"/>
      <c r="E83" s="73"/>
      <c r="F83" s="73"/>
      <c r="G83" s="73"/>
      <c r="H83" s="73"/>
      <c r="I83" s="68" t="str">
        <f t="shared" si="5"/>
        <v xml:space="preserve"> </v>
      </c>
      <c r="J83" s="69"/>
      <c r="K83" s="65"/>
      <c r="L83" s="66"/>
      <c r="M83" s="66"/>
      <c r="N83" s="70"/>
      <c r="O83" s="70"/>
      <c r="P83" s="70"/>
      <c r="Q83" s="71"/>
      <c r="R83" s="70"/>
      <c r="S83" s="70"/>
      <c r="T83" s="72"/>
      <c r="U83" s="70"/>
    </row>
    <row r="84" spans="1:21" ht="38.15" customHeight="1">
      <c r="A84" s="62"/>
      <c r="B84" s="63"/>
      <c r="C84" s="64">
        <v>73</v>
      </c>
      <c r="D84" s="73"/>
      <c r="E84" s="73"/>
      <c r="F84" s="73"/>
      <c r="G84" s="73"/>
      <c r="H84" s="73"/>
      <c r="I84" s="68" t="str">
        <f t="shared" si="5"/>
        <v xml:space="preserve"> </v>
      </c>
      <c r="J84" s="69"/>
      <c r="K84" s="65"/>
      <c r="L84" s="66"/>
      <c r="M84" s="66"/>
      <c r="N84" s="70"/>
      <c r="O84" s="70"/>
      <c r="P84" s="70"/>
      <c r="Q84" s="71"/>
      <c r="R84" s="70"/>
      <c r="S84" s="70"/>
      <c r="T84" s="72"/>
      <c r="U84" s="70"/>
    </row>
    <row r="85" spans="1:21" ht="38.15" customHeight="1">
      <c r="A85" s="62"/>
      <c r="B85" s="63"/>
      <c r="C85" s="64">
        <v>74</v>
      </c>
      <c r="D85" s="73"/>
      <c r="E85" s="73"/>
      <c r="F85" s="73"/>
      <c r="G85" s="73"/>
      <c r="H85" s="73"/>
      <c r="I85" s="68" t="str">
        <f t="shared" si="5"/>
        <v xml:space="preserve"> </v>
      </c>
      <c r="J85" s="69"/>
      <c r="K85" s="65"/>
      <c r="L85" s="66"/>
      <c r="M85" s="66"/>
      <c r="N85" s="70"/>
      <c r="O85" s="70"/>
      <c r="P85" s="70"/>
      <c r="Q85" s="71"/>
      <c r="R85" s="70"/>
      <c r="S85" s="70"/>
      <c r="T85" s="72"/>
      <c r="U85" s="70"/>
    </row>
    <row r="86" spans="1:21" ht="38.15" customHeight="1">
      <c r="A86" s="62"/>
      <c r="B86" s="63"/>
      <c r="C86" s="64">
        <v>75</v>
      </c>
      <c r="D86" s="73"/>
      <c r="E86" s="73"/>
      <c r="F86" s="73"/>
      <c r="G86" s="73"/>
      <c r="H86" s="73"/>
      <c r="I86" s="68" t="str">
        <f t="shared" si="5"/>
        <v xml:space="preserve"> </v>
      </c>
      <c r="J86" s="69"/>
      <c r="K86" s="65"/>
      <c r="L86" s="66"/>
      <c r="M86" s="66"/>
      <c r="N86" s="70"/>
      <c r="O86" s="70"/>
      <c r="P86" s="70"/>
      <c r="Q86" s="71"/>
      <c r="R86" s="70"/>
      <c r="S86" s="70"/>
      <c r="T86" s="72"/>
      <c r="U86" s="70"/>
    </row>
    <row r="87" spans="1:21" ht="38.15" customHeight="1">
      <c r="A87" s="62"/>
      <c r="B87" s="63"/>
      <c r="C87" s="64">
        <v>76</v>
      </c>
      <c r="D87" s="73"/>
      <c r="E87" s="73"/>
      <c r="F87" s="73"/>
      <c r="G87" s="73"/>
      <c r="H87" s="73"/>
      <c r="I87" s="68" t="str">
        <f t="shared" si="5"/>
        <v xml:space="preserve"> </v>
      </c>
      <c r="J87" s="69"/>
      <c r="K87" s="65"/>
      <c r="L87" s="66"/>
      <c r="M87" s="66"/>
      <c r="N87" s="70"/>
      <c r="O87" s="70"/>
      <c r="P87" s="70"/>
      <c r="Q87" s="71"/>
      <c r="R87" s="70"/>
      <c r="S87" s="70"/>
      <c r="T87" s="72"/>
      <c r="U87" s="70"/>
    </row>
    <row r="88" spans="1:21" ht="38.15" customHeight="1">
      <c r="A88" s="62"/>
      <c r="B88" s="63"/>
      <c r="C88" s="64">
        <v>77</v>
      </c>
      <c r="D88" s="73"/>
      <c r="E88" s="73"/>
      <c r="F88" s="73"/>
      <c r="G88" s="73"/>
      <c r="H88" s="73"/>
      <c r="I88" s="68" t="str">
        <f t="shared" si="5"/>
        <v xml:space="preserve"> </v>
      </c>
      <c r="J88" s="69"/>
      <c r="K88" s="65"/>
      <c r="L88" s="66"/>
      <c r="M88" s="66"/>
      <c r="N88" s="70"/>
      <c r="O88" s="70"/>
      <c r="P88" s="70"/>
      <c r="Q88" s="71"/>
      <c r="R88" s="70"/>
      <c r="S88" s="70"/>
      <c r="T88" s="72"/>
      <c r="U88" s="70"/>
    </row>
    <row r="89" spans="1:21" ht="38.15" customHeight="1">
      <c r="A89" s="62"/>
      <c r="B89" s="63"/>
      <c r="C89" s="64">
        <v>78</v>
      </c>
      <c r="D89" s="73"/>
      <c r="E89" s="73"/>
      <c r="F89" s="73"/>
      <c r="G89" s="73"/>
      <c r="H89" s="73"/>
      <c r="I89" s="68" t="str">
        <f t="shared" si="5"/>
        <v xml:space="preserve"> </v>
      </c>
      <c r="J89" s="69"/>
      <c r="K89" s="65"/>
      <c r="L89" s="66"/>
      <c r="M89" s="66"/>
      <c r="N89" s="70"/>
      <c r="O89" s="70"/>
      <c r="P89" s="70"/>
      <c r="Q89" s="71"/>
      <c r="R89" s="70"/>
      <c r="S89" s="70"/>
      <c r="T89" s="72"/>
      <c r="U89" s="70"/>
    </row>
    <row r="90" spans="1:21" ht="38.15" customHeight="1">
      <c r="A90" s="62"/>
      <c r="B90" s="63"/>
      <c r="C90" s="64">
        <v>79</v>
      </c>
      <c r="D90" s="73"/>
      <c r="E90" s="73"/>
      <c r="F90" s="73"/>
      <c r="G90" s="73"/>
      <c r="H90" s="73"/>
      <c r="I90" s="68" t="str">
        <f t="shared" si="5"/>
        <v xml:space="preserve"> </v>
      </c>
      <c r="J90" s="69"/>
      <c r="K90" s="65"/>
      <c r="L90" s="66"/>
      <c r="M90" s="66"/>
      <c r="N90" s="70"/>
      <c r="O90" s="70"/>
      <c r="P90" s="70"/>
      <c r="Q90" s="71"/>
      <c r="R90" s="70"/>
      <c r="S90" s="70"/>
      <c r="T90" s="72"/>
      <c r="U90" s="70"/>
    </row>
    <row r="91" spans="1:21" ht="38.15" customHeight="1">
      <c r="A91" s="62"/>
      <c r="B91" s="63"/>
      <c r="C91" s="64">
        <v>80</v>
      </c>
      <c r="D91" s="73"/>
      <c r="E91" s="73"/>
      <c r="F91" s="73"/>
      <c r="G91" s="73"/>
      <c r="H91" s="73"/>
      <c r="I91" s="68" t="str">
        <f t="shared" si="5"/>
        <v xml:space="preserve"> </v>
      </c>
      <c r="J91" s="69"/>
      <c r="K91" s="65"/>
      <c r="L91" s="66"/>
      <c r="M91" s="66"/>
      <c r="N91" s="70"/>
      <c r="O91" s="70"/>
      <c r="P91" s="70"/>
      <c r="Q91" s="71"/>
      <c r="R91" s="70"/>
      <c r="S91" s="70"/>
      <c r="T91" s="72"/>
      <c r="U91" s="70"/>
    </row>
    <row r="92" spans="1:21" ht="38.15" customHeight="1">
      <c r="A92" s="62"/>
      <c r="B92" s="63"/>
      <c r="C92" s="64">
        <v>81</v>
      </c>
      <c r="D92" s="73"/>
      <c r="E92" s="73"/>
      <c r="F92" s="73"/>
      <c r="G92" s="73"/>
      <c r="H92" s="73"/>
      <c r="I92" s="68" t="str">
        <f t="shared" si="5"/>
        <v xml:space="preserve"> </v>
      </c>
      <c r="J92" s="69"/>
      <c r="K92" s="65"/>
      <c r="L92" s="66"/>
      <c r="M92" s="66"/>
      <c r="N92" s="70"/>
      <c r="O92" s="70"/>
      <c r="P92" s="70"/>
      <c r="Q92" s="71"/>
      <c r="R92" s="70"/>
      <c r="S92" s="70"/>
      <c r="T92" s="72"/>
      <c r="U92" s="70"/>
    </row>
    <row r="93" spans="1:21" ht="38.15" customHeight="1">
      <c r="A93" s="62"/>
      <c r="B93" s="63"/>
      <c r="C93" s="64">
        <v>82</v>
      </c>
      <c r="D93" s="73"/>
      <c r="E93" s="73"/>
      <c r="F93" s="73"/>
      <c r="G93" s="73"/>
      <c r="H93" s="73"/>
      <c r="I93" s="68" t="str">
        <f t="shared" si="5"/>
        <v xml:space="preserve"> </v>
      </c>
      <c r="J93" s="69"/>
      <c r="K93" s="65"/>
      <c r="L93" s="66"/>
      <c r="M93" s="66"/>
      <c r="N93" s="70"/>
      <c r="O93" s="70"/>
      <c r="P93" s="70"/>
      <c r="Q93" s="71"/>
      <c r="R93" s="70"/>
      <c r="S93" s="70"/>
      <c r="T93" s="72"/>
      <c r="U93" s="70"/>
    </row>
    <row r="94" spans="1:21" ht="38.15" customHeight="1">
      <c r="A94" s="62"/>
      <c r="B94" s="63"/>
      <c r="C94" s="64">
        <v>83</v>
      </c>
      <c r="D94" s="73"/>
      <c r="E94" s="73"/>
      <c r="F94" s="73"/>
      <c r="G94" s="73"/>
      <c r="H94" s="73"/>
      <c r="I94" s="68" t="str">
        <f t="shared" ref="I94:I111" si="6">IF(SUM(D94:H94)=0, " ", SUM(D94:H94))</f>
        <v xml:space="preserve"> </v>
      </c>
      <c r="J94" s="69"/>
      <c r="K94" s="65"/>
      <c r="L94" s="66"/>
      <c r="M94" s="66"/>
      <c r="N94" s="70"/>
      <c r="O94" s="70"/>
      <c r="P94" s="70"/>
      <c r="Q94" s="71"/>
      <c r="R94" s="70"/>
      <c r="S94" s="70"/>
      <c r="T94" s="72"/>
      <c r="U94" s="70"/>
    </row>
    <row r="95" spans="1:21" ht="38.15" customHeight="1">
      <c r="A95" s="62"/>
      <c r="B95" s="63"/>
      <c r="C95" s="64">
        <v>84</v>
      </c>
      <c r="D95" s="73"/>
      <c r="E95" s="73"/>
      <c r="F95" s="73"/>
      <c r="G95" s="73"/>
      <c r="H95" s="73"/>
      <c r="I95" s="68" t="str">
        <f t="shared" si="6"/>
        <v xml:space="preserve"> </v>
      </c>
      <c r="J95" s="69"/>
      <c r="K95" s="65"/>
      <c r="L95" s="66"/>
      <c r="M95" s="66"/>
      <c r="N95" s="70"/>
      <c r="O95" s="70"/>
      <c r="P95" s="70"/>
      <c r="Q95" s="71"/>
      <c r="R95" s="70"/>
      <c r="S95" s="70"/>
      <c r="T95" s="72"/>
      <c r="U95" s="70"/>
    </row>
    <row r="96" spans="1:21" ht="38.15" customHeight="1">
      <c r="A96" s="62"/>
      <c r="B96" s="63"/>
      <c r="C96" s="64">
        <v>85</v>
      </c>
      <c r="D96" s="73"/>
      <c r="E96" s="73"/>
      <c r="F96" s="73"/>
      <c r="G96" s="73"/>
      <c r="H96" s="73"/>
      <c r="I96" s="68" t="str">
        <f t="shared" si="6"/>
        <v xml:space="preserve"> </v>
      </c>
      <c r="J96" s="69"/>
      <c r="K96" s="65"/>
      <c r="L96" s="66"/>
      <c r="M96" s="66"/>
      <c r="N96" s="70"/>
      <c r="O96" s="70"/>
      <c r="P96" s="70"/>
      <c r="Q96" s="71"/>
      <c r="R96" s="70"/>
      <c r="S96" s="70"/>
      <c r="T96" s="72"/>
      <c r="U96" s="70"/>
    </row>
    <row r="97" spans="1:21" ht="38.15" customHeight="1">
      <c r="A97" s="62"/>
      <c r="B97" s="63"/>
      <c r="C97" s="64">
        <v>86</v>
      </c>
      <c r="D97" s="73"/>
      <c r="E97" s="73"/>
      <c r="F97" s="73"/>
      <c r="G97" s="73"/>
      <c r="H97" s="73"/>
      <c r="I97" s="68" t="str">
        <f t="shared" si="6"/>
        <v xml:space="preserve"> </v>
      </c>
      <c r="J97" s="69"/>
      <c r="K97" s="65"/>
      <c r="L97" s="66"/>
      <c r="M97" s="66"/>
      <c r="N97" s="70"/>
      <c r="O97" s="70"/>
      <c r="P97" s="70"/>
      <c r="Q97" s="71"/>
      <c r="R97" s="70"/>
      <c r="S97" s="70"/>
      <c r="T97" s="72"/>
      <c r="U97" s="70"/>
    </row>
    <row r="98" spans="1:21" ht="38.15" customHeight="1">
      <c r="A98" s="62"/>
      <c r="B98" s="63"/>
      <c r="C98" s="64">
        <v>87</v>
      </c>
      <c r="D98" s="73"/>
      <c r="E98" s="73"/>
      <c r="F98" s="73"/>
      <c r="G98" s="73"/>
      <c r="H98" s="73"/>
      <c r="I98" s="68" t="str">
        <f t="shared" si="6"/>
        <v xml:space="preserve"> </v>
      </c>
      <c r="J98" s="69"/>
      <c r="K98" s="65"/>
      <c r="L98" s="66"/>
      <c r="M98" s="66"/>
      <c r="N98" s="70"/>
      <c r="O98" s="70"/>
      <c r="P98" s="70"/>
      <c r="Q98" s="71"/>
      <c r="R98" s="70"/>
      <c r="S98" s="70"/>
      <c r="T98" s="72"/>
      <c r="U98" s="70"/>
    </row>
    <row r="99" spans="1:21" ht="38.15" customHeight="1">
      <c r="A99" s="62"/>
      <c r="B99" s="63"/>
      <c r="C99" s="64">
        <v>88</v>
      </c>
      <c r="D99" s="73"/>
      <c r="E99" s="73"/>
      <c r="F99" s="73"/>
      <c r="G99" s="73"/>
      <c r="H99" s="73"/>
      <c r="I99" s="68" t="str">
        <f t="shared" si="6"/>
        <v xml:space="preserve"> </v>
      </c>
      <c r="J99" s="69"/>
      <c r="K99" s="65"/>
      <c r="L99" s="66"/>
      <c r="M99" s="66"/>
      <c r="N99" s="70"/>
      <c r="O99" s="70"/>
      <c r="P99" s="70"/>
      <c r="Q99" s="71"/>
      <c r="R99" s="70"/>
      <c r="S99" s="70"/>
      <c r="T99" s="72"/>
      <c r="U99" s="70"/>
    </row>
    <row r="100" spans="1:21" ht="38.15" customHeight="1">
      <c r="A100" s="62"/>
      <c r="B100" s="63"/>
      <c r="C100" s="64">
        <v>89</v>
      </c>
      <c r="D100" s="73"/>
      <c r="E100" s="73"/>
      <c r="F100" s="73"/>
      <c r="G100" s="73"/>
      <c r="H100" s="73"/>
      <c r="I100" s="68" t="str">
        <f t="shared" si="6"/>
        <v xml:space="preserve"> </v>
      </c>
      <c r="J100" s="69"/>
      <c r="K100" s="65"/>
      <c r="L100" s="66"/>
      <c r="M100" s="66"/>
      <c r="N100" s="70"/>
      <c r="O100" s="70"/>
      <c r="P100" s="70"/>
      <c r="Q100" s="71"/>
      <c r="R100" s="70"/>
      <c r="S100" s="70"/>
      <c r="T100" s="72"/>
      <c r="U100" s="70"/>
    </row>
    <row r="101" spans="1:21" ht="38.15" customHeight="1">
      <c r="A101" s="62"/>
      <c r="B101" s="63"/>
      <c r="C101" s="64">
        <v>90</v>
      </c>
      <c r="D101" s="73"/>
      <c r="E101" s="73"/>
      <c r="F101" s="73"/>
      <c r="G101" s="73"/>
      <c r="H101" s="73"/>
      <c r="I101" s="68" t="str">
        <f t="shared" si="6"/>
        <v xml:space="preserve"> </v>
      </c>
      <c r="J101" s="69"/>
      <c r="K101" s="65"/>
      <c r="L101" s="66"/>
      <c r="M101" s="66"/>
      <c r="N101" s="70"/>
      <c r="O101" s="70"/>
      <c r="P101" s="70"/>
      <c r="Q101" s="71"/>
      <c r="R101" s="70"/>
      <c r="S101" s="70"/>
      <c r="T101" s="72"/>
      <c r="U101" s="70"/>
    </row>
    <row r="102" spans="1:21" ht="38.15" customHeight="1">
      <c r="A102" s="62"/>
      <c r="B102" s="63"/>
      <c r="C102" s="64">
        <v>91</v>
      </c>
      <c r="D102" s="73"/>
      <c r="E102" s="73"/>
      <c r="F102" s="73"/>
      <c r="G102" s="73"/>
      <c r="H102" s="73"/>
      <c r="I102" s="68" t="str">
        <f t="shared" si="6"/>
        <v xml:space="preserve"> </v>
      </c>
      <c r="J102" s="69"/>
      <c r="K102" s="65"/>
      <c r="L102" s="66"/>
      <c r="M102" s="66"/>
      <c r="N102" s="70"/>
      <c r="O102" s="70"/>
      <c r="P102" s="70"/>
      <c r="Q102" s="71"/>
      <c r="R102" s="70"/>
      <c r="S102" s="70"/>
      <c r="T102" s="72"/>
      <c r="U102" s="70"/>
    </row>
    <row r="103" spans="1:21" ht="38.15" customHeight="1">
      <c r="A103" s="62"/>
      <c r="B103" s="63"/>
      <c r="C103" s="64">
        <v>92</v>
      </c>
      <c r="D103" s="73"/>
      <c r="E103" s="73"/>
      <c r="F103" s="73"/>
      <c r="G103" s="73"/>
      <c r="H103" s="73"/>
      <c r="I103" s="68" t="str">
        <f t="shared" si="6"/>
        <v xml:space="preserve"> </v>
      </c>
      <c r="J103" s="69"/>
      <c r="K103" s="65"/>
      <c r="L103" s="66"/>
      <c r="M103" s="66"/>
      <c r="N103" s="70"/>
      <c r="O103" s="70"/>
      <c r="P103" s="70"/>
      <c r="Q103" s="71"/>
      <c r="R103" s="70"/>
      <c r="S103" s="70"/>
      <c r="T103" s="72"/>
      <c r="U103" s="70"/>
    </row>
    <row r="104" spans="1:21" ht="38.15" customHeight="1">
      <c r="A104" s="62"/>
      <c r="B104" s="63"/>
      <c r="C104" s="64">
        <v>93</v>
      </c>
      <c r="D104" s="73"/>
      <c r="E104" s="73"/>
      <c r="F104" s="73"/>
      <c r="G104" s="73"/>
      <c r="H104" s="73"/>
      <c r="I104" s="68" t="str">
        <f t="shared" si="6"/>
        <v xml:space="preserve"> </v>
      </c>
      <c r="J104" s="69"/>
      <c r="K104" s="65"/>
      <c r="L104" s="66"/>
      <c r="M104" s="66"/>
      <c r="N104" s="70"/>
      <c r="O104" s="70"/>
      <c r="P104" s="70"/>
      <c r="Q104" s="71"/>
      <c r="R104" s="70"/>
      <c r="S104" s="70"/>
      <c r="T104" s="72"/>
      <c r="U104" s="70"/>
    </row>
    <row r="105" spans="1:21" ht="38.15" customHeight="1">
      <c r="A105" s="62"/>
      <c r="B105" s="63"/>
      <c r="C105" s="64">
        <v>94</v>
      </c>
      <c r="D105" s="73"/>
      <c r="E105" s="73"/>
      <c r="F105" s="73"/>
      <c r="G105" s="73"/>
      <c r="H105" s="73"/>
      <c r="I105" s="68" t="str">
        <f t="shared" si="6"/>
        <v xml:space="preserve"> </v>
      </c>
      <c r="J105" s="69"/>
      <c r="K105" s="65"/>
      <c r="L105" s="66"/>
      <c r="M105" s="66"/>
      <c r="N105" s="70"/>
      <c r="O105" s="70"/>
      <c r="P105" s="70"/>
      <c r="Q105" s="71"/>
      <c r="R105" s="70"/>
      <c r="S105" s="70"/>
      <c r="T105" s="72"/>
      <c r="U105" s="70"/>
    </row>
    <row r="106" spans="1:21" ht="38.15" customHeight="1">
      <c r="A106" s="62"/>
      <c r="B106" s="63"/>
      <c r="C106" s="64">
        <v>95</v>
      </c>
      <c r="D106" s="73"/>
      <c r="E106" s="73"/>
      <c r="F106" s="73"/>
      <c r="G106" s="73"/>
      <c r="H106" s="73"/>
      <c r="I106" s="68" t="str">
        <f t="shared" si="6"/>
        <v xml:space="preserve"> </v>
      </c>
      <c r="J106" s="69"/>
      <c r="K106" s="65"/>
      <c r="L106" s="66"/>
      <c r="M106" s="66"/>
      <c r="N106" s="70"/>
      <c r="O106" s="70"/>
      <c r="P106" s="70"/>
      <c r="Q106" s="71"/>
      <c r="R106" s="70"/>
      <c r="S106" s="70"/>
      <c r="T106" s="72"/>
      <c r="U106" s="70"/>
    </row>
    <row r="107" spans="1:21" ht="38.15" customHeight="1">
      <c r="A107" s="62"/>
      <c r="B107" s="63"/>
      <c r="C107" s="64">
        <v>96</v>
      </c>
      <c r="D107" s="73"/>
      <c r="E107" s="73"/>
      <c r="F107" s="73"/>
      <c r="G107" s="73"/>
      <c r="H107" s="73"/>
      <c r="I107" s="68" t="str">
        <f t="shared" si="6"/>
        <v xml:space="preserve"> </v>
      </c>
      <c r="J107" s="69"/>
      <c r="K107" s="65"/>
      <c r="L107" s="66"/>
      <c r="M107" s="66"/>
      <c r="N107" s="70"/>
      <c r="O107" s="70"/>
      <c r="P107" s="70"/>
      <c r="Q107" s="71"/>
      <c r="R107" s="70"/>
      <c r="S107" s="70"/>
      <c r="T107" s="72"/>
      <c r="U107" s="70"/>
    </row>
    <row r="108" spans="1:21" ht="38.15" customHeight="1">
      <c r="A108" s="62"/>
      <c r="B108" s="63"/>
      <c r="C108" s="64">
        <v>97</v>
      </c>
      <c r="D108" s="73"/>
      <c r="E108" s="73"/>
      <c r="F108" s="73"/>
      <c r="G108" s="73"/>
      <c r="H108" s="73"/>
      <c r="I108" s="68" t="str">
        <f t="shared" si="6"/>
        <v xml:space="preserve"> </v>
      </c>
      <c r="J108" s="69"/>
      <c r="K108" s="65"/>
      <c r="L108" s="66"/>
      <c r="M108" s="66"/>
      <c r="N108" s="70"/>
      <c r="O108" s="70"/>
      <c r="P108" s="70"/>
      <c r="Q108" s="71"/>
      <c r="R108" s="70"/>
      <c r="S108" s="70"/>
      <c r="T108" s="72"/>
      <c r="U108" s="70"/>
    </row>
    <row r="109" spans="1:21" ht="38.15" customHeight="1">
      <c r="A109" s="62"/>
      <c r="B109" s="63"/>
      <c r="C109" s="64">
        <v>98</v>
      </c>
      <c r="D109" s="73"/>
      <c r="E109" s="73"/>
      <c r="F109" s="73"/>
      <c r="G109" s="73"/>
      <c r="H109" s="73"/>
      <c r="I109" s="68" t="str">
        <f t="shared" si="6"/>
        <v xml:space="preserve"> </v>
      </c>
      <c r="J109" s="69"/>
      <c r="K109" s="65"/>
      <c r="L109" s="66"/>
      <c r="M109" s="66"/>
      <c r="N109" s="70"/>
      <c r="O109" s="70"/>
      <c r="P109" s="70"/>
      <c r="Q109" s="71"/>
      <c r="R109" s="70"/>
      <c r="S109" s="70"/>
      <c r="T109" s="72"/>
      <c r="U109" s="70"/>
    </row>
    <row r="110" spans="1:21" ht="38.15" customHeight="1">
      <c r="A110" s="62"/>
      <c r="B110" s="63"/>
      <c r="C110" s="64">
        <v>99</v>
      </c>
      <c r="D110" s="73"/>
      <c r="E110" s="73"/>
      <c r="F110" s="73"/>
      <c r="G110" s="73"/>
      <c r="H110" s="73"/>
      <c r="I110" s="68" t="str">
        <f t="shared" si="6"/>
        <v xml:space="preserve"> </v>
      </c>
      <c r="J110" s="69"/>
      <c r="K110" s="65"/>
      <c r="L110" s="66"/>
      <c r="M110" s="66"/>
      <c r="N110" s="70"/>
      <c r="O110" s="70"/>
      <c r="P110" s="70"/>
      <c r="Q110" s="71"/>
      <c r="R110" s="70"/>
      <c r="S110" s="70"/>
      <c r="T110" s="72"/>
      <c r="U110" s="70"/>
    </row>
    <row r="111" spans="1:21" ht="38.15" customHeight="1">
      <c r="A111" s="74"/>
      <c r="B111" s="75"/>
      <c r="C111" s="76">
        <v>100</v>
      </c>
      <c r="D111" s="77"/>
      <c r="E111" s="77"/>
      <c r="F111" s="77"/>
      <c r="G111" s="77"/>
      <c r="H111" s="77"/>
      <c r="I111" s="78" t="str">
        <f t="shared" si="6"/>
        <v xml:space="preserve"> </v>
      </c>
      <c r="J111" s="79"/>
      <c r="K111" s="80"/>
      <c r="L111" s="81"/>
      <c r="M111" s="81"/>
      <c r="N111" s="82"/>
      <c r="O111" s="82"/>
      <c r="P111" s="82"/>
      <c r="Q111" s="83"/>
      <c r="R111" s="82"/>
      <c r="S111" s="82"/>
      <c r="T111" s="84"/>
      <c r="U111" s="82"/>
    </row>
    <row r="112" spans="1:21" ht="37.5" customHeight="1"/>
    <row r="113" ht="37.5" customHeight="1"/>
  </sheetData>
  <mergeCells count="1">
    <mergeCell ref="K7:L8"/>
  </mergeCells>
  <phoneticPr fontId="3"/>
  <dataValidations count="3">
    <dataValidation type="list" imeMode="hiragana" allowBlank="1" showInputMessage="1" showErrorMessage="1" sqref="B53 B22 B32 B42" xr:uid="{C7B788BC-F305-4E45-A2D1-5B0078634565}">
      <formula1>"事前, 事後"</formula1>
    </dataValidation>
    <dataValidation type="list" imeMode="hiragana" allowBlank="1" showInputMessage="1" showErrorMessage="1" prompt="事前発議した場合、_x000a_同じ行を上書きして_x000a_事後発議してください" sqref="B54:B111 B23:B31 B33:B41 B43:B52 B12:B21" xr:uid="{A5A6D91C-8E39-40C0-9B69-E804B4A65111}">
      <formula1>"事前, 事後"</formula1>
    </dataValidation>
    <dataValidation type="list" allowBlank="1" showInputMessage="1" showErrorMessage="1" sqref="E6" xr:uid="{3BBB1E76-EEAF-410A-8799-125863CA50AF}">
      <formula1>$Y$3:$Y$23</formula1>
    </dataValidation>
  </dataValidations>
  <hyperlinks>
    <hyperlink ref="S3" r:id="rId1" xr:uid="{96DC0D44-DB70-47C5-8FB8-6FDEFDA3B2FD}"/>
    <hyperlink ref="N3" r:id="rId2" xr:uid="{04825F11-D490-4902-88CB-40450B298C97}"/>
    <hyperlink ref="N5" r:id="rId3" xr:uid="{8C3E28EC-8A7F-4328-B488-70A34EF3300E}"/>
    <hyperlink ref="K9" r:id="rId4" display="GrowOne財務会計Web" xr:uid="{92C6AF7F-311A-4BFD-A31A-79A0B8CF7F1B}"/>
  </hyperlinks>
  <pageMargins left="0.7" right="0.7" top="0.75" bottom="0.75" header="0.3" footer="0.3"/>
  <pageSetup paperSize="9" scale="37" fitToHeight="0" orientation="landscape" r:id="rId5"/>
  <legacyDrawing r:id="rId6"/>
  <tableParts count="1">
    <tablePart r:id="rId7"/>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857C0-6D76-416E-8EA3-B20AB626826A}">
  <sheetPr>
    <tabColor rgb="FFFFC000"/>
    <pageSetUpPr fitToPage="1"/>
  </sheetPr>
  <dimension ref="A1:P36"/>
  <sheetViews>
    <sheetView view="pageBreakPreview" zoomScaleNormal="100" zoomScaleSheetLayoutView="100" workbookViewId="0">
      <selection activeCell="C3" sqref="C3"/>
    </sheetView>
  </sheetViews>
  <sheetFormatPr defaultRowHeight="13"/>
  <cols>
    <col min="1" max="1" width="20.90625" style="2" customWidth="1"/>
    <col min="2" max="8" width="11.08984375" style="2" customWidth="1"/>
    <col min="9" max="255" width="8.81640625" style="2"/>
    <col min="256" max="256" width="16.08984375" style="2" customWidth="1"/>
    <col min="257" max="258" width="10.6328125" style="2" customWidth="1"/>
    <col min="259" max="259" width="9.1796875" style="2" customWidth="1"/>
    <col min="260" max="260" width="2.90625" style="2" bestFit="1" customWidth="1"/>
    <col min="261" max="264" width="10.6328125" style="2" customWidth="1"/>
    <col min="265" max="511" width="8.81640625" style="2"/>
    <col min="512" max="512" width="16.08984375" style="2" customWidth="1"/>
    <col min="513" max="514" width="10.6328125" style="2" customWidth="1"/>
    <col min="515" max="515" width="9.1796875" style="2" customWidth="1"/>
    <col min="516" max="516" width="2.90625" style="2" bestFit="1" customWidth="1"/>
    <col min="517" max="520" width="10.6328125" style="2" customWidth="1"/>
    <col min="521" max="767" width="8.81640625" style="2"/>
    <col min="768" max="768" width="16.08984375" style="2" customWidth="1"/>
    <col min="769" max="770" width="10.6328125" style="2" customWidth="1"/>
    <col min="771" max="771" width="9.1796875" style="2" customWidth="1"/>
    <col min="772" max="772" width="2.90625" style="2" bestFit="1" customWidth="1"/>
    <col min="773" max="776" width="10.6328125" style="2" customWidth="1"/>
    <col min="777" max="1023" width="8.81640625" style="2"/>
    <col min="1024" max="1024" width="16.08984375" style="2" customWidth="1"/>
    <col min="1025" max="1026" width="10.6328125" style="2" customWidth="1"/>
    <col min="1027" max="1027" width="9.1796875" style="2" customWidth="1"/>
    <col min="1028" max="1028" width="2.90625" style="2" bestFit="1" customWidth="1"/>
    <col min="1029" max="1032" width="10.6328125" style="2" customWidth="1"/>
    <col min="1033" max="1279" width="8.81640625" style="2"/>
    <col min="1280" max="1280" width="16.08984375" style="2" customWidth="1"/>
    <col min="1281" max="1282" width="10.6328125" style="2" customWidth="1"/>
    <col min="1283" max="1283" width="9.1796875" style="2" customWidth="1"/>
    <col min="1284" max="1284" width="2.90625" style="2" bestFit="1" customWidth="1"/>
    <col min="1285" max="1288" width="10.6328125" style="2" customWidth="1"/>
    <col min="1289" max="1535" width="8.81640625" style="2"/>
    <col min="1536" max="1536" width="16.08984375" style="2" customWidth="1"/>
    <col min="1537" max="1538" width="10.6328125" style="2" customWidth="1"/>
    <col min="1539" max="1539" width="9.1796875" style="2" customWidth="1"/>
    <col min="1540" max="1540" width="2.90625" style="2" bestFit="1" customWidth="1"/>
    <col min="1541" max="1544" width="10.6328125" style="2" customWidth="1"/>
    <col min="1545" max="1791" width="8.81640625" style="2"/>
    <col min="1792" max="1792" width="16.08984375" style="2" customWidth="1"/>
    <col min="1793" max="1794" width="10.6328125" style="2" customWidth="1"/>
    <col min="1795" max="1795" width="9.1796875" style="2" customWidth="1"/>
    <col min="1796" max="1796" width="2.90625" style="2" bestFit="1" customWidth="1"/>
    <col min="1797" max="1800" width="10.6328125" style="2" customWidth="1"/>
    <col min="1801" max="2047" width="8.81640625" style="2"/>
    <col min="2048" max="2048" width="16.08984375" style="2" customWidth="1"/>
    <col min="2049" max="2050" width="10.6328125" style="2" customWidth="1"/>
    <col min="2051" max="2051" width="9.1796875" style="2" customWidth="1"/>
    <col min="2052" max="2052" width="2.90625" style="2" bestFit="1" customWidth="1"/>
    <col min="2053" max="2056" width="10.6328125" style="2" customWidth="1"/>
    <col min="2057" max="2303" width="8.81640625" style="2"/>
    <col min="2304" max="2304" width="16.08984375" style="2" customWidth="1"/>
    <col min="2305" max="2306" width="10.6328125" style="2" customWidth="1"/>
    <col min="2307" max="2307" width="9.1796875" style="2" customWidth="1"/>
    <col min="2308" max="2308" width="2.90625" style="2" bestFit="1" customWidth="1"/>
    <col min="2309" max="2312" width="10.6328125" style="2" customWidth="1"/>
    <col min="2313" max="2559" width="8.81640625" style="2"/>
    <col min="2560" max="2560" width="16.08984375" style="2" customWidth="1"/>
    <col min="2561" max="2562" width="10.6328125" style="2" customWidth="1"/>
    <col min="2563" max="2563" width="9.1796875" style="2" customWidth="1"/>
    <col min="2564" max="2564" width="2.90625" style="2" bestFit="1" customWidth="1"/>
    <col min="2565" max="2568" width="10.6328125" style="2" customWidth="1"/>
    <col min="2569" max="2815" width="8.81640625" style="2"/>
    <col min="2816" max="2816" width="16.08984375" style="2" customWidth="1"/>
    <col min="2817" max="2818" width="10.6328125" style="2" customWidth="1"/>
    <col min="2819" max="2819" width="9.1796875" style="2" customWidth="1"/>
    <col min="2820" max="2820" width="2.90625" style="2" bestFit="1" customWidth="1"/>
    <col min="2821" max="2824" width="10.6328125" style="2" customWidth="1"/>
    <col min="2825" max="3071" width="8.81640625" style="2"/>
    <col min="3072" max="3072" width="16.08984375" style="2" customWidth="1"/>
    <col min="3073" max="3074" width="10.6328125" style="2" customWidth="1"/>
    <col min="3075" max="3075" width="9.1796875" style="2" customWidth="1"/>
    <col min="3076" max="3076" width="2.90625" style="2" bestFit="1" customWidth="1"/>
    <col min="3077" max="3080" width="10.6328125" style="2" customWidth="1"/>
    <col min="3081" max="3327" width="8.81640625" style="2"/>
    <col min="3328" max="3328" width="16.08984375" style="2" customWidth="1"/>
    <col min="3329" max="3330" width="10.6328125" style="2" customWidth="1"/>
    <col min="3331" max="3331" width="9.1796875" style="2" customWidth="1"/>
    <col min="3332" max="3332" width="2.90625" style="2" bestFit="1" customWidth="1"/>
    <col min="3333" max="3336" width="10.6328125" style="2" customWidth="1"/>
    <col min="3337" max="3583" width="8.81640625" style="2"/>
    <col min="3584" max="3584" width="16.08984375" style="2" customWidth="1"/>
    <col min="3585" max="3586" width="10.6328125" style="2" customWidth="1"/>
    <col min="3587" max="3587" width="9.1796875" style="2" customWidth="1"/>
    <col min="3588" max="3588" width="2.90625" style="2" bestFit="1" customWidth="1"/>
    <col min="3589" max="3592" width="10.6328125" style="2" customWidth="1"/>
    <col min="3593" max="3839" width="8.81640625" style="2"/>
    <col min="3840" max="3840" width="16.08984375" style="2" customWidth="1"/>
    <col min="3841" max="3842" width="10.6328125" style="2" customWidth="1"/>
    <col min="3843" max="3843" width="9.1796875" style="2" customWidth="1"/>
    <col min="3844" max="3844" width="2.90625" style="2" bestFit="1" customWidth="1"/>
    <col min="3845" max="3848" width="10.6328125" style="2" customWidth="1"/>
    <col min="3849" max="4095" width="8.81640625" style="2"/>
    <col min="4096" max="4096" width="16.08984375" style="2" customWidth="1"/>
    <col min="4097" max="4098" width="10.6328125" style="2" customWidth="1"/>
    <col min="4099" max="4099" width="9.1796875" style="2" customWidth="1"/>
    <col min="4100" max="4100" width="2.90625" style="2" bestFit="1" customWidth="1"/>
    <col min="4101" max="4104" width="10.6328125" style="2" customWidth="1"/>
    <col min="4105" max="4351" width="8.81640625" style="2"/>
    <col min="4352" max="4352" width="16.08984375" style="2" customWidth="1"/>
    <col min="4353" max="4354" width="10.6328125" style="2" customWidth="1"/>
    <col min="4355" max="4355" width="9.1796875" style="2" customWidth="1"/>
    <col min="4356" max="4356" width="2.90625" style="2" bestFit="1" customWidth="1"/>
    <col min="4357" max="4360" width="10.6328125" style="2" customWidth="1"/>
    <col min="4361" max="4607" width="8.81640625" style="2"/>
    <col min="4608" max="4608" width="16.08984375" style="2" customWidth="1"/>
    <col min="4609" max="4610" width="10.6328125" style="2" customWidth="1"/>
    <col min="4611" max="4611" width="9.1796875" style="2" customWidth="1"/>
    <col min="4612" max="4612" width="2.90625" style="2" bestFit="1" customWidth="1"/>
    <col min="4613" max="4616" width="10.6328125" style="2" customWidth="1"/>
    <col min="4617" max="4863" width="8.81640625" style="2"/>
    <col min="4864" max="4864" width="16.08984375" style="2" customWidth="1"/>
    <col min="4865" max="4866" width="10.6328125" style="2" customWidth="1"/>
    <col min="4867" max="4867" width="9.1796875" style="2" customWidth="1"/>
    <col min="4868" max="4868" width="2.90625" style="2" bestFit="1" customWidth="1"/>
    <col min="4869" max="4872" width="10.6328125" style="2" customWidth="1"/>
    <col min="4873" max="5119" width="8.81640625" style="2"/>
    <col min="5120" max="5120" width="16.08984375" style="2" customWidth="1"/>
    <col min="5121" max="5122" width="10.6328125" style="2" customWidth="1"/>
    <col min="5123" max="5123" width="9.1796875" style="2" customWidth="1"/>
    <col min="5124" max="5124" width="2.90625" style="2" bestFit="1" customWidth="1"/>
    <col min="5125" max="5128" width="10.6328125" style="2" customWidth="1"/>
    <col min="5129" max="5375" width="8.81640625" style="2"/>
    <col min="5376" max="5376" width="16.08984375" style="2" customWidth="1"/>
    <col min="5377" max="5378" width="10.6328125" style="2" customWidth="1"/>
    <col min="5379" max="5379" width="9.1796875" style="2" customWidth="1"/>
    <col min="5380" max="5380" width="2.90625" style="2" bestFit="1" customWidth="1"/>
    <col min="5381" max="5384" width="10.6328125" style="2" customWidth="1"/>
    <col min="5385" max="5631" width="8.81640625" style="2"/>
    <col min="5632" max="5632" width="16.08984375" style="2" customWidth="1"/>
    <col min="5633" max="5634" width="10.6328125" style="2" customWidth="1"/>
    <col min="5635" max="5635" width="9.1796875" style="2" customWidth="1"/>
    <col min="5636" max="5636" width="2.90625" style="2" bestFit="1" customWidth="1"/>
    <col min="5637" max="5640" width="10.6328125" style="2" customWidth="1"/>
    <col min="5641" max="5887" width="8.81640625" style="2"/>
    <col min="5888" max="5888" width="16.08984375" style="2" customWidth="1"/>
    <col min="5889" max="5890" width="10.6328125" style="2" customWidth="1"/>
    <col min="5891" max="5891" width="9.1796875" style="2" customWidth="1"/>
    <col min="5892" max="5892" width="2.90625" style="2" bestFit="1" customWidth="1"/>
    <col min="5893" max="5896" width="10.6328125" style="2" customWidth="1"/>
    <col min="5897" max="6143" width="8.81640625" style="2"/>
    <col min="6144" max="6144" width="16.08984375" style="2" customWidth="1"/>
    <col min="6145" max="6146" width="10.6328125" style="2" customWidth="1"/>
    <col min="6147" max="6147" width="9.1796875" style="2" customWidth="1"/>
    <col min="6148" max="6148" width="2.90625" style="2" bestFit="1" customWidth="1"/>
    <col min="6149" max="6152" width="10.6328125" style="2" customWidth="1"/>
    <col min="6153" max="6399" width="8.81640625" style="2"/>
    <col min="6400" max="6400" width="16.08984375" style="2" customWidth="1"/>
    <col min="6401" max="6402" width="10.6328125" style="2" customWidth="1"/>
    <col min="6403" max="6403" width="9.1796875" style="2" customWidth="1"/>
    <col min="6404" max="6404" width="2.90625" style="2" bestFit="1" customWidth="1"/>
    <col min="6405" max="6408" width="10.6328125" style="2" customWidth="1"/>
    <col min="6409" max="6655" width="8.81640625" style="2"/>
    <col min="6656" max="6656" width="16.08984375" style="2" customWidth="1"/>
    <col min="6657" max="6658" width="10.6328125" style="2" customWidth="1"/>
    <col min="6659" max="6659" width="9.1796875" style="2" customWidth="1"/>
    <col min="6660" max="6660" width="2.90625" style="2" bestFit="1" customWidth="1"/>
    <col min="6661" max="6664" width="10.6328125" style="2" customWidth="1"/>
    <col min="6665" max="6911" width="8.81640625" style="2"/>
    <col min="6912" max="6912" width="16.08984375" style="2" customWidth="1"/>
    <col min="6913" max="6914" width="10.6328125" style="2" customWidth="1"/>
    <col min="6915" max="6915" width="9.1796875" style="2" customWidth="1"/>
    <col min="6916" max="6916" width="2.90625" style="2" bestFit="1" customWidth="1"/>
    <col min="6917" max="6920" width="10.6328125" style="2" customWidth="1"/>
    <col min="6921" max="7167" width="8.81640625" style="2"/>
    <col min="7168" max="7168" width="16.08984375" style="2" customWidth="1"/>
    <col min="7169" max="7170" width="10.6328125" style="2" customWidth="1"/>
    <col min="7171" max="7171" width="9.1796875" style="2" customWidth="1"/>
    <col min="7172" max="7172" width="2.90625" style="2" bestFit="1" customWidth="1"/>
    <col min="7173" max="7176" width="10.6328125" style="2" customWidth="1"/>
    <col min="7177" max="7423" width="8.81640625" style="2"/>
    <col min="7424" max="7424" width="16.08984375" style="2" customWidth="1"/>
    <col min="7425" max="7426" width="10.6328125" style="2" customWidth="1"/>
    <col min="7427" max="7427" width="9.1796875" style="2" customWidth="1"/>
    <col min="7428" max="7428" width="2.90625" style="2" bestFit="1" customWidth="1"/>
    <col min="7429" max="7432" width="10.6328125" style="2" customWidth="1"/>
    <col min="7433" max="7679" width="8.81640625" style="2"/>
    <col min="7680" max="7680" width="16.08984375" style="2" customWidth="1"/>
    <col min="7681" max="7682" width="10.6328125" style="2" customWidth="1"/>
    <col min="7683" max="7683" width="9.1796875" style="2" customWidth="1"/>
    <col min="7684" max="7684" width="2.90625" style="2" bestFit="1" customWidth="1"/>
    <col min="7685" max="7688" width="10.6328125" style="2" customWidth="1"/>
    <col min="7689" max="7935" width="8.81640625" style="2"/>
    <col min="7936" max="7936" width="16.08984375" style="2" customWidth="1"/>
    <col min="7937" max="7938" width="10.6328125" style="2" customWidth="1"/>
    <col min="7939" max="7939" width="9.1796875" style="2" customWidth="1"/>
    <col min="7940" max="7940" width="2.90625" style="2" bestFit="1" customWidth="1"/>
    <col min="7941" max="7944" width="10.6328125" style="2" customWidth="1"/>
    <col min="7945" max="8191" width="8.81640625" style="2"/>
    <col min="8192" max="8192" width="16.08984375" style="2" customWidth="1"/>
    <col min="8193" max="8194" width="10.6328125" style="2" customWidth="1"/>
    <col min="8195" max="8195" width="9.1796875" style="2" customWidth="1"/>
    <col min="8196" max="8196" width="2.90625" style="2" bestFit="1" customWidth="1"/>
    <col min="8197" max="8200" width="10.6328125" style="2" customWidth="1"/>
    <col min="8201" max="8447" width="8.81640625" style="2"/>
    <col min="8448" max="8448" width="16.08984375" style="2" customWidth="1"/>
    <col min="8449" max="8450" width="10.6328125" style="2" customWidth="1"/>
    <col min="8451" max="8451" width="9.1796875" style="2" customWidth="1"/>
    <col min="8452" max="8452" width="2.90625" style="2" bestFit="1" customWidth="1"/>
    <col min="8453" max="8456" width="10.6328125" style="2" customWidth="1"/>
    <col min="8457" max="8703" width="8.81640625" style="2"/>
    <col min="8704" max="8704" width="16.08984375" style="2" customWidth="1"/>
    <col min="8705" max="8706" width="10.6328125" style="2" customWidth="1"/>
    <col min="8707" max="8707" width="9.1796875" style="2" customWidth="1"/>
    <col min="8708" max="8708" width="2.90625" style="2" bestFit="1" customWidth="1"/>
    <col min="8709" max="8712" width="10.6328125" style="2" customWidth="1"/>
    <col min="8713" max="8959" width="8.81640625" style="2"/>
    <col min="8960" max="8960" width="16.08984375" style="2" customWidth="1"/>
    <col min="8961" max="8962" width="10.6328125" style="2" customWidth="1"/>
    <col min="8963" max="8963" width="9.1796875" style="2" customWidth="1"/>
    <col min="8964" max="8964" width="2.90625" style="2" bestFit="1" customWidth="1"/>
    <col min="8965" max="8968" width="10.6328125" style="2" customWidth="1"/>
    <col min="8969" max="9215" width="8.81640625" style="2"/>
    <col min="9216" max="9216" width="16.08984375" style="2" customWidth="1"/>
    <col min="9217" max="9218" width="10.6328125" style="2" customWidth="1"/>
    <col min="9219" max="9219" width="9.1796875" style="2" customWidth="1"/>
    <col min="9220" max="9220" width="2.90625" style="2" bestFit="1" customWidth="1"/>
    <col min="9221" max="9224" width="10.6328125" style="2" customWidth="1"/>
    <col min="9225" max="9471" width="8.81640625" style="2"/>
    <col min="9472" max="9472" width="16.08984375" style="2" customWidth="1"/>
    <col min="9473" max="9474" width="10.6328125" style="2" customWidth="1"/>
    <col min="9475" max="9475" width="9.1796875" style="2" customWidth="1"/>
    <col min="9476" max="9476" width="2.90625" style="2" bestFit="1" customWidth="1"/>
    <col min="9477" max="9480" width="10.6328125" style="2" customWidth="1"/>
    <col min="9481" max="9727" width="8.81640625" style="2"/>
    <col min="9728" max="9728" width="16.08984375" style="2" customWidth="1"/>
    <col min="9729" max="9730" width="10.6328125" style="2" customWidth="1"/>
    <col min="9731" max="9731" width="9.1796875" style="2" customWidth="1"/>
    <col min="9732" max="9732" width="2.90625" style="2" bestFit="1" customWidth="1"/>
    <col min="9733" max="9736" width="10.6328125" style="2" customWidth="1"/>
    <col min="9737" max="9983" width="8.81640625" style="2"/>
    <col min="9984" max="9984" width="16.08984375" style="2" customWidth="1"/>
    <col min="9985" max="9986" width="10.6328125" style="2" customWidth="1"/>
    <col min="9987" max="9987" width="9.1796875" style="2" customWidth="1"/>
    <col min="9988" max="9988" width="2.90625" style="2" bestFit="1" customWidth="1"/>
    <col min="9989" max="9992" width="10.6328125" style="2" customWidth="1"/>
    <col min="9993" max="10239" width="8.81640625" style="2"/>
    <col min="10240" max="10240" width="16.08984375" style="2" customWidth="1"/>
    <col min="10241" max="10242" width="10.6328125" style="2" customWidth="1"/>
    <col min="10243" max="10243" width="9.1796875" style="2" customWidth="1"/>
    <col min="10244" max="10244" width="2.90625" style="2" bestFit="1" customWidth="1"/>
    <col min="10245" max="10248" width="10.6328125" style="2" customWidth="1"/>
    <col min="10249" max="10495" width="8.81640625" style="2"/>
    <col min="10496" max="10496" width="16.08984375" style="2" customWidth="1"/>
    <col min="10497" max="10498" width="10.6328125" style="2" customWidth="1"/>
    <col min="10499" max="10499" width="9.1796875" style="2" customWidth="1"/>
    <col min="10500" max="10500" width="2.90625" style="2" bestFit="1" customWidth="1"/>
    <col min="10501" max="10504" width="10.6328125" style="2" customWidth="1"/>
    <col min="10505" max="10751" width="8.81640625" style="2"/>
    <col min="10752" max="10752" width="16.08984375" style="2" customWidth="1"/>
    <col min="10753" max="10754" width="10.6328125" style="2" customWidth="1"/>
    <col min="10755" max="10755" width="9.1796875" style="2" customWidth="1"/>
    <col min="10756" max="10756" width="2.90625" style="2" bestFit="1" customWidth="1"/>
    <col min="10757" max="10760" width="10.6328125" style="2" customWidth="1"/>
    <col min="10761" max="11007" width="8.81640625" style="2"/>
    <col min="11008" max="11008" width="16.08984375" style="2" customWidth="1"/>
    <col min="11009" max="11010" width="10.6328125" style="2" customWidth="1"/>
    <col min="11011" max="11011" width="9.1796875" style="2" customWidth="1"/>
    <col min="11012" max="11012" width="2.90625" style="2" bestFit="1" customWidth="1"/>
    <col min="11013" max="11016" width="10.6328125" style="2" customWidth="1"/>
    <col min="11017" max="11263" width="8.81640625" style="2"/>
    <col min="11264" max="11264" width="16.08984375" style="2" customWidth="1"/>
    <col min="11265" max="11266" width="10.6328125" style="2" customWidth="1"/>
    <col min="11267" max="11267" width="9.1796875" style="2" customWidth="1"/>
    <col min="11268" max="11268" width="2.90625" style="2" bestFit="1" customWidth="1"/>
    <col min="11269" max="11272" width="10.6328125" style="2" customWidth="1"/>
    <col min="11273" max="11519" width="8.81640625" style="2"/>
    <col min="11520" max="11520" width="16.08984375" style="2" customWidth="1"/>
    <col min="11521" max="11522" width="10.6328125" style="2" customWidth="1"/>
    <col min="11523" max="11523" width="9.1796875" style="2" customWidth="1"/>
    <col min="11524" max="11524" width="2.90625" style="2" bestFit="1" customWidth="1"/>
    <col min="11525" max="11528" width="10.6328125" style="2" customWidth="1"/>
    <col min="11529" max="11775" width="8.81640625" style="2"/>
    <col min="11776" max="11776" width="16.08984375" style="2" customWidth="1"/>
    <col min="11777" max="11778" width="10.6328125" style="2" customWidth="1"/>
    <col min="11779" max="11779" width="9.1796875" style="2" customWidth="1"/>
    <col min="11780" max="11780" width="2.90625" style="2" bestFit="1" customWidth="1"/>
    <col min="11781" max="11784" width="10.6328125" style="2" customWidth="1"/>
    <col min="11785" max="12031" width="8.81640625" style="2"/>
    <col min="12032" max="12032" width="16.08984375" style="2" customWidth="1"/>
    <col min="12033" max="12034" width="10.6328125" style="2" customWidth="1"/>
    <col min="12035" max="12035" width="9.1796875" style="2" customWidth="1"/>
    <col min="12036" max="12036" width="2.90625" style="2" bestFit="1" customWidth="1"/>
    <col min="12037" max="12040" width="10.6328125" style="2" customWidth="1"/>
    <col min="12041" max="12287" width="8.81640625" style="2"/>
    <col min="12288" max="12288" width="16.08984375" style="2" customWidth="1"/>
    <col min="12289" max="12290" width="10.6328125" style="2" customWidth="1"/>
    <col min="12291" max="12291" width="9.1796875" style="2" customWidth="1"/>
    <col min="12292" max="12292" width="2.90625" style="2" bestFit="1" customWidth="1"/>
    <col min="12293" max="12296" width="10.6328125" style="2" customWidth="1"/>
    <col min="12297" max="12543" width="8.81640625" style="2"/>
    <col min="12544" max="12544" width="16.08984375" style="2" customWidth="1"/>
    <col min="12545" max="12546" width="10.6328125" style="2" customWidth="1"/>
    <col min="12547" max="12547" width="9.1796875" style="2" customWidth="1"/>
    <col min="12548" max="12548" width="2.90625" style="2" bestFit="1" customWidth="1"/>
    <col min="12549" max="12552" width="10.6328125" style="2" customWidth="1"/>
    <col min="12553" max="12799" width="8.81640625" style="2"/>
    <col min="12800" max="12800" width="16.08984375" style="2" customWidth="1"/>
    <col min="12801" max="12802" width="10.6328125" style="2" customWidth="1"/>
    <col min="12803" max="12803" width="9.1796875" style="2" customWidth="1"/>
    <col min="12804" max="12804" width="2.90625" style="2" bestFit="1" customWidth="1"/>
    <col min="12805" max="12808" width="10.6328125" style="2" customWidth="1"/>
    <col min="12809" max="13055" width="8.81640625" style="2"/>
    <col min="13056" max="13056" width="16.08984375" style="2" customWidth="1"/>
    <col min="13057" max="13058" width="10.6328125" style="2" customWidth="1"/>
    <col min="13059" max="13059" width="9.1796875" style="2" customWidth="1"/>
    <col min="13060" max="13060" width="2.90625" style="2" bestFit="1" customWidth="1"/>
    <col min="13061" max="13064" width="10.6328125" style="2" customWidth="1"/>
    <col min="13065" max="13311" width="8.81640625" style="2"/>
    <col min="13312" max="13312" width="16.08984375" style="2" customWidth="1"/>
    <col min="13313" max="13314" width="10.6328125" style="2" customWidth="1"/>
    <col min="13315" max="13315" width="9.1796875" style="2" customWidth="1"/>
    <col min="13316" max="13316" width="2.90625" style="2" bestFit="1" customWidth="1"/>
    <col min="13317" max="13320" width="10.6328125" style="2" customWidth="1"/>
    <col min="13321" max="13567" width="8.81640625" style="2"/>
    <col min="13568" max="13568" width="16.08984375" style="2" customWidth="1"/>
    <col min="13569" max="13570" width="10.6328125" style="2" customWidth="1"/>
    <col min="13571" max="13571" width="9.1796875" style="2" customWidth="1"/>
    <col min="13572" max="13572" width="2.90625" style="2" bestFit="1" customWidth="1"/>
    <col min="13573" max="13576" width="10.6328125" style="2" customWidth="1"/>
    <col min="13577" max="13823" width="8.81640625" style="2"/>
    <col min="13824" max="13824" width="16.08984375" style="2" customWidth="1"/>
    <col min="13825" max="13826" width="10.6328125" style="2" customWidth="1"/>
    <col min="13827" max="13827" width="9.1796875" style="2" customWidth="1"/>
    <col min="13828" max="13828" width="2.90625" style="2" bestFit="1" customWidth="1"/>
    <col min="13829" max="13832" width="10.6328125" style="2" customWidth="1"/>
    <col min="13833" max="14079" width="8.81640625" style="2"/>
    <col min="14080" max="14080" width="16.08984375" style="2" customWidth="1"/>
    <col min="14081" max="14082" width="10.6328125" style="2" customWidth="1"/>
    <col min="14083" max="14083" width="9.1796875" style="2" customWidth="1"/>
    <col min="14084" max="14084" width="2.90625" style="2" bestFit="1" customWidth="1"/>
    <col min="14085" max="14088" width="10.6328125" style="2" customWidth="1"/>
    <col min="14089" max="14335" width="8.81640625" style="2"/>
    <col min="14336" max="14336" width="16.08984375" style="2" customWidth="1"/>
    <col min="14337" max="14338" width="10.6328125" style="2" customWidth="1"/>
    <col min="14339" max="14339" width="9.1796875" style="2" customWidth="1"/>
    <col min="14340" max="14340" width="2.90625" style="2" bestFit="1" customWidth="1"/>
    <col min="14341" max="14344" width="10.6328125" style="2" customWidth="1"/>
    <col min="14345" max="14591" width="8.81640625" style="2"/>
    <col min="14592" max="14592" width="16.08984375" style="2" customWidth="1"/>
    <col min="14593" max="14594" width="10.6328125" style="2" customWidth="1"/>
    <col min="14595" max="14595" width="9.1796875" style="2" customWidth="1"/>
    <col min="14596" max="14596" width="2.90625" style="2" bestFit="1" customWidth="1"/>
    <col min="14597" max="14600" width="10.6328125" style="2" customWidth="1"/>
    <col min="14601" max="14847" width="8.81640625" style="2"/>
    <col min="14848" max="14848" width="16.08984375" style="2" customWidth="1"/>
    <col min="14849" max="14850" width="10.6328125" style="2" customWidth="1"/>
    <col min="14851" max="14851" width="9.1796875" style="2" customWidth="1"/>
    <col min="14852" max="14852" width="2.90625" style="2" bestFit="1" customWidth="1"/>
    <col min="14853" max="14856" width="10.6328125" style="2" customWidth="1"/>
    <col min="14857" max="15103" width="8.81640625" style="2"/>
    <col min="15104" max="15104" width="16.08984375" style="2" customWidth="1"/>
    <col min="15105" max="15106" width="10.6328125" style="2" customWidth="1"/>
    <col min="15107" max="15107" width="9.1796875" style="2" customWidth="1"/>
    <col min="15108" max="15108" width="2.90625" style="2" bestFit="1" customWidth="1"/>
    <col min="15109" max="15112" width="10.6328125" style="2" customWidth="1"/>
    <col min="15113" max="15359" width="8.81640625" style="2"/>
    <col min="15360" max="15360" width="16.08984375" style="2" customWidth="1"/>
    <col min="15361" max="15362" width="10.6328125" style="2" customWidth="1"/>
    <col min="15363" max="15363" width="9.1796875" style="2" customWidth="1"/>
    <col min="15364" max="15364" width="2.90625" style="2" bestFit="1" customWidth="1"/>
    <col min="15365" max="15368" width="10.6328125" style="2" customWidth="1"/>
    <col min="15369" max="15615" width="8.81640625" style="2"/>
    <col min="15616" max="15616" width="16.08984375" style="2" customWidth="1"/>
    <col min="15617" max="15618" width="10.6328125" style="2" customWidth="1"/>
    <col min="15619" max="15619" width="9.1796875" style="2" customWidth="1"/>
    <col min="15620" max="15620" width="2.90625" style="2" bestFit="1" customWidth="1"/>
    <col min="15621" max="15624" width="10.6328125" style="2" customWidth="1"/>
    <col min="15625" max="15871" width="8.81640625" style="2"/>
    <col min="15872" max="15872" width="16.08984375" style="2" customWidth="1"/>
    <col min="15873" max="15874" width="10.6328125" style="2" customWidth="1"/>
    <col min="15875" max="15875" width="9.1796875" style="2" customWidth="1"/>
    <col min="15876" max="15876" width="2.90625" style="2" bestFit="1" customWidth="1"/>
    <col min="15877" max="15880" width="10.6328125" style="2" customWidth="1"/>
    <col min="15881" max="16127" width="8.81640625" style="2"/>
    <col min="16128" max="16128" width="16.08984375" style="2" customWidth="1"/>
    <col min="16129" max="16130" width="10.6328125" style="2" customWidth="1"/>
    <col min="16131" max="16131" width="9.1796875" style="2" customWidth="1"/>
    <col min="16132" max="16132" width="2.90625" style="2" bestFit="1" customWidth="1"/>
    <col min="16133" max="16136" width="10.6328125" style="2" customWidth="1"/>
    <col min="16137" max="16383" width="8.81640625" style="2"/>
    <col min="16384" max="16384" width="9" style="2" customWidth="1"/>
  </cols>
  <sheetData>
    <row r="1" spans="1:16" ht="22" customHeight="1">
      <c r="A1" s="33" t="s">
        <v>161</v>
      </c>
      <c r="B1" s="187"/>
      <c r="C1" s="187"/>
      <c r="D1" s="187"/>
      <c r="E1" s="187"/>
      <c r="F1" s="187"/>
      <c r="G1" s="188"/>
    </row>
    <row r="2" spans="1:16" ht="15" customHeight="1" thickBot="1">
      <c r="A2" s="181" t="s">
        <v>289</v>
      </c>
      <c r="B2" s="14"/>
      <c r="C2" s="1"/>
      <c r="D2" s="1"/>
      <c r="E2" s="1"/>
      <c r="F2" s="1"/>
      <c r="G2" s="189" t="s">
        <v>162</v>
      </c>
      <c r="H2" s="189"/>
    </row>
    <row r="3" spans="1:16" ht="18" thickBot="1">
      <c r="B3" s="1"/>
      <c r="C3" s="1"/>
      <c r="D3" s="1"/>
      <c r="E3" s="1"/>
      <c r="G3" s="190">
        <v>1</v>
      </c>
      <c r="H3" s="191"/>
      <c r="I3" s="27" t="s">
        <v>163</v>
      </c>
      <c r="O3" s="29"/>
      <c r="P3" s="34"/>
    </row>
    <row r="4" spans="1:16" ht="17.5">
      <c r="A4" s="1"/>
      <c r="B4" s="1"/>
      <c r="C4" s="1"/>
      <c r="D4" s="1"/>
      <c r="E4" s="1"/>
      <c r="F4" s="1"/>
      <c r="G4" s="1"/>
      <c r="H4" s="1"/>
      <c r="I4" s="35" t="s">
        <v>164</v>
      </c>
      <c r="J4" s="17"/>
      <c r="O4" s="29"/>
      <c r="P4" s="34"/>
    </row>
    <row r="5" spans="1:16" ht="26.25" customHeight="1">
      <c r="A5" s="3" t="s">
        <v>165</v>
      </c>
      <c r="B5" s="3"/>
      <c r="C5" s="3"/>
      <c r="D5" s="1"/>
      <c r="E5" s="1"/>
      <c r="F5" s="4" t="s">
        <v>160</v>
      </c>
      <c r="G5" s="192" t="str">
        <f>IF($G$3="","",(TEXT(VLOOKUP($G$3,①管理台帳!$C:$U,19,FALSE)&amp;"","#,##0")))</f>
        <v/>
      </c>
      <c r="H5" s="193"/>
      <c r="O5" s="29"/>
      <c r="P5" s="34"/>
    </row>
    <row r="6" spans="1:16" ht="19.5" customHeight="1">
      <c r="A6" s="194" t="s">
        <v>166</v>
      </c>
      <c r="B6" s="195"/>
      <c r="C6" s="195"/>
      <c r="D6" s="195"/>
      <c r="E6" s="195"/>
      <c r="F6" s="195"/>
      <c r="G6" s="195"/>
      <c r="H6" s="196"/>
      <c r="O6" s="29"/>
      <c r="P6" s="34"/>
    </row>
    <row r="7" spans="1:16" ht="27" customHeight="1">
      <c r="A7" s="161" t="s">
        <v>167</v>
      </c>
      <c r="B7" s="184" t="str">
        <f>IF($G$3="","",①管理台帳!D6&amp;"")</f>
        <v>2424K00000</v>
      </c>
      <c r="C7" s="185"/>
      <c r="D7" s="185"/>
      <c r="E7" s="185"/>
      <c r="F7" s="185"/>
      <c r="G7" s="185"/>
      <c r="H7" s="186"/>
      <c r="O7" s="29"/>
      <c r="P7" s="34"/>
    </row>
    <row r="8" spans="1:16" ht="27" customHeight="1">
      <c r="A8" s="162" t="s">
        <v>168</v>
      </c>
      <c r="B8" s="184" t="str">
        <f>IF($G$3="","",①管理台帳!E6&amp;"")</f>
        <v>科研費（分担課題）</v>
      </c>
      <c r="C8" s="185"/>
      <c r="D8" s="185"/>
      <c r="E8" s="185"/>
      <c r="F8" s="185"/>
      <c r="G8" s="185"/>
      <c r="H8" s="186"/>
      <c r="O8" s="29"/>
      <c r="P8" s="34"/>
    </row>
    <row r="9" spans="1:16" ht="33.75" customHeight="1">
      <c r="A9" s="163" t="s">
        <v>169</v>
      </c>
      <c r="B9" s="184" t="str">
        <f>IF($G$3="","",①管理台帳!F6&amp;"")</f>
        <v>教授</v>
      </c>
      <c r="C9" s="185"/>
      <c r="D9" s="185"/>
      <c r="E9" s="185"/>
      <c r="F9" s="185"/>
      <c r="G9" s="185"/>
      <c r="H9" s="186"/>
      <c r="K9" s="23"/>
      <c r="O9" s="29"/>
      <c r="P9" s="34"/>
    </row>
    <row r="10" spans="1:16" ht="33.75" customHeight="1">
      <c r="A10" s="163" t="s">
        <v>170</v>
      </c>
      <c r="B10" s="184" t="str">
        <f>IF($G$3="","",①管理台帳!G6&amp;"")</f>
        <v>横浜　一郎</v>
      </c>
      <c r="C10" s="185"/>
      <c r="D10" s="185"/>
      <c r="E10" s="185"/>
      <c r="F10" s="185"/>
      <c r="G10" s="185"/>
      <c r="H10" s="186"/>
      <c r="K10" s="23"/>
      <c r="O10" s="29"/>
      <c r="P10" s="34"/>
    </row>
    <row r="11" spans="1:16" ht="48" customHeight="1">
      <c r="A11" s="163" t="s">
        <v>261</v>
      </c>
      <c r="B11" s="215" t="str">
        <f>IF($G$3="","",①管理台帳!H6&amp;"")</f>
        <v>〇〇内科</v>
      </c>
      <c r="C11" s="216"/>
      <c r="D11" s="216"/>
      <c r="E11" s="216"/>
      <c r="F11" s="216"/>
      <c r="G11" s="216"/>
      <c r="H11" s="217"/>
      <c r="J11" s="36"/>
      <c r="K11" s="34"/>
    </row>
    <row r="12" spans="1:16" ht="29.25" customHeight="1">
      <c r="A12" s="164" t="s">
        <v>295</v>
      </c>
      <c r="B12" s="165" t="s">
        <v>172</v>
      </c>
      <c r="C12" s="198" t="str">
        <f>IF($G$3="","",(TEXT(VLOOKUP($G$3,①管理台帳!$C:$Q,7,FALSE)&amp;"","#,##0")))</f>
        <v>240,000</v>
      </c>
      <c r="D12" s="198" t="e">
        <f>IF($G$3="","",(TEXT(VLOOKUP($G$3,#REF!,8,FALSE)&amp;"","#,##0")))</f>
        <v>#REF!</v>
      </c>
      <c r="E12" s="199"/>
      <c r="F12" s="199"/>
      <c r="G12" s="199"/>
      <c r="H12" s="200"/>
      <c r="O12" s="29"/>
      <c r="P12" s="34"/>
    </row>
    <row r="13" spans="1:16" ht="34.5" customHeight="1">
      <c r="A13" s="166" t="s">
        <v>296</v>
      </c>
      <c r="B13" s="201" t="str">
        <f>IF($G$3="","",(VLOOKUP($G$3,①管理台帳!$C:$Q,9,FALSE)&amp;""))</f>
        <v>〇〇社</v>
      </c>
      <c r="C13" s="202"/>
      <c r="D13" s="202"/>
      <c r="E13" s="202"/>
      <c r="F13" s="202"/>
      <c r="G13" s="202"/>
      <c r="H13" s="203"/>
      <c r="O13" s="29"/>
      <c r="P13" s="34"/>
    </row>
    <row r="14" spans="1:16" ht="54.65" customHeight="1">
      <c r="A14" s="166" t="s">
        <v>297</v>
      </c>
      <c r="B14" s="204" t="str">
        <f>IF($G$3="","",(VLOOKUP($G$3,①管理台帳!$C:$Q,10,FALSE)&amp;""))</f>
        <v>ノートパソコン（○○社製××）</v>
      </c>
      <c r="C14" s="205"/>
      <c r="D14" s="205"/>
      <c r="E14" s="205"/>
      <c r="F14" s="205"/>
      <c r="G14" s="205"/>
      <c r="H14" s="206"/>
      <c r="O14" s="29"/>
      <c r="P14" s="34"/>
    </row>
    <row r="15" spans="1:16" ht="12" customHeight="1">
      <c r="A15" s="207" t="s">
        <v>288</v>
      </c>
      <c r="B15" s="209" t="s">
        <v>175</v>
      </c>
      <c r="C15" s="210"/>
      <c r="D15" s="210"/>
      <c r="E15" s="210"/>
      <c r="F15" s="210"/>
      <c r="G15" s="210"/>
      <c r="H15" s="211"/>
      <c r="O15" s="29"/>
      <c r="P15" s="34"/>
    </row>
    <row r="16" spans="1:16" ht="61.5" customHeight="1">
      <c r="A16" s="208"/>
      <c r="B16" s="212" t="str">
        <f>IF($G$3="","",(VLOOKUP($G$3,①管理台帳!$C:$Q,11,FALSE)&amp;""))</f>
        <v>設置場所：○○棟１０１
資産種別コード：20700202</v>
      </c>
      <c r="C16" s="213"/>
      <c r="D16" s="213"/>
      <c r="E16" s="213"/>
      <c r="F16" s="213"/>
      <c r="G16" s="213"/>
      <c r="H16" s="214"/>
      <c r="O16" s="29"/>
      <c r="P16" s="34"/>
    </row>
    <row r="17" spans="1:16" ht="15" customHeight="1">
      <c r="A17" s="167"/>
      <c r="B17" s="167"/>
      <c r="C17" s="167"/>
      <c r="D17" s="167"/>
      <c r="E17" s="167"/>
      <c r="F17" s="167"/>
      <c r="G17" s="167"/>
      <c r="H17" s="167"/>
      <c r="O17" s="29"/>
      <c r="P17" s="34"/>
    </row>
    <row r="18" spans="1:16" ht="36.75" customHeight="1">
      <c r="A18" s="197"/>
      <c r="B18" s="197"/>
      <c r="C18" s="167"/>
      <c r="D18" s="167"/>
      <c r="E18" s="167"/>
      <c r="F18" s="167"/>
      <c r="G18" s="167"/>
      <c r="H18" s="167"/>
      <c r="O18" s="29"/>
      <c r="P18" s="34"/>
    </row>
    <row r="19" spans="1:16" ht="18" customHeight="1">
      <c r="A19" s="222" t="s">
        <v>176</v>
      </c>
      <c r="B19" s="223"/>
      <c r="C19" s="223"/>
      <c r="D19" s="223"/>
      <c r="E19" s="223"/>
      <c r="F19" s="223"/>
      <c r="G19" s="223"/>
      <c r="H19" s="224"/>
    </row>
    <row r="20" spans="1:16" ht="27.75" customHeight="1">
      <c r="A20" s="225" t="s">
        <v>177</v>
      </c>
      <c r="B20" s="227" t="str">
        <f>IF($G$3="","",(VLOOKUP($G$3,①管理台帳!$C:$Q,12,FALSE)&amp;""))</f>
        <v/>
      </c>
      <c r="C20" s="228" t="e">
        <f>VLOOKUP($G$3,#REF!, 20, FALSE)&amp; ""</f>
        <v>#REF!</v>
      </c>
      <c r="D20" s="168" t="s">
        <v>178</v>
      </c>
      <c r="E20" s="229" t="str">
        <f>IF($G$3="","",(VLOOKUP($G$3,①管理台帳!$C:$Q,13,FALSE)&amp;""))</f>
        <v/>
      </c>
      <c r="F20" s="229" t="e">
        <f>VLOOKUP($G$3,#REF!, 20, FALSE)&amp; ""</f>
        <v>#REF!</v>
      </c>
      <c r="G20" s="230" t="s">
        <v>179</v>
      </c>
      <c r="H20" s="231"/>
    </row>
    <row r="21" spans="1:16" ht="27.75" customHeight="1">
      <c r="A21" s="226"/>
      <c r="B21" s="169" t="s">
        <v>180</v>
      </c>
      <c r="C21" s="170" t="str">
        <f>IF($G$3="","",(VLOOKUP($G$3,①管理台帳!$C:$Q,14,FALSE)&amp;""))</f>
        <v/>
      </c>
      <c r="D21" s="232" t="s">
        <v>181</v>
      </c>
      <c r="E21" s="232"/>
      <c r="F21" s="233" t="str">
        <f>IF($G$3="","",(VLOOKUP($G$3,①管理台帳!$C:$Q,15,FALSE)&amp;""))</f>
        <v/>
      </c>
      <c r="G21" s="233" t="e">
        <f>IF($G$3="","",(VLOOKUP($G$3,#REF!,19,FALSE)&amp;""))</f>
        <v>#REF!</v>
      </c>
      <c r="H21" s="234" t="e">
        <f>IF($G$3="","",(VLOOKUP($G$3,#REF!,19,FALSE)&amp;""))</f>
        <v>#REF!</v>
      </c>
    </row>
    <row r="22" spans="1:16">
      <c r="A22" s="167"/>
      <c r="B22" s="167"/>
      <c r="C22" s="167"/>
      <c r="D22" s="167"/>
      <c r="E22" s="167"/>
      <c r="F22" s="167"/>
      <c r="G22" s="167"/>
      <c r="H22" s="167"/>
    </row>
    <row r="23" spans="1:16">
      <c r="A23" s="218" t="s">
        <v>182</v>
      </c>
      <c r="B23" s="219"/>
      <c r="C23" s="167"/>
      <c r="D23" s="171"/>
      <c r="E23" s="171"/>
      <c r="F23" s="171" t="s">
        <v>183</v>
      </c>
      <c r="G23" s="171" t="s">
        <v>184</v>
      </c>
      <c r="H23" s="171" t="s">
        <v>185</v>
      </c>
    </row>
    <row r="24" spans="1:16" ht="44.25" customHeight="1">
      <c r="A24" s="220"/>
      <c r="B24" s="221"/>
      <c r="C24" s="167"/>
      <c r="D24" s="172"/>
      <c r="E24" s="172"/>
      <c r="F24" s="172"/>
      <c r="G24" s="172"/>
      <c r="H24" s="172"/>
    </row>
    <row r="25" spans="1:16">
      <c r="A25" s="167"/>
      <c r="B25" s="167"/>
      <c r="C25" s="167"/>
      <c r="D25" s="173" t="s">
        <v>186</v>
      </c>
      <c r="E25" s="171"/>
      <c r="F25" s="171" t="s">
        <v>183</v>
      </c>
      <c r="G25" s="171" t="s">
        <v>184</v>
      </c>
      <c r="H25" s="171" t="s">
        <v>185</v>
      </c>
    </row>
    <row r="26" spans="1:16" ht="44.25" customHeight="1">
      <c r="A26" s="167"/>
      <c r="B26" s="167"/>
      <c r="C26" s="167"/>
      <c r="D26" s="174" t="s">
        <v>187</v>
      </c>
      <c r="E26" s="172"/>
      <c r="F26" s="172"/>
      <c r="G26" s="172"/>
      <c r="H26" s="172"/>
    </row>
    <row r="27" spans="1:16">
      <c r="A27" s="167"/>
      <c r="B27" s="167"/>
      <c r="C27" s="167"/>
      <c r="D27" s="167"/>
      <c r="E27" s="167"/>
      <c r="F27" s="167"/>
      <c r="G27" s="167"/>
      <c r="H27" s="167"/>
    </row>
    <row r="28" spans="1:16">
      <c r="A28" s="167"/>
      <c r="B28" s="167"/>
      <c r="C28" s="167"/>
      <c r="D28" s="167"/>
      <c r="E28" s="167"/>
      <c r="F28" s="167"/>
      <c r="G28" s="167"/>
      <c r="H28" s="167"/>
    </row>
    <row r="29" spans="1:16">
      <c r="A29" s="167"/>
      <c r="B29" s="167"/>
      <c r="C29" s="167"/>
      <c r="D29" s="167"/>
      <c r="E29" s="167"/>
      <c r="F29" s="167"/>
      <c r="G29" s="167"/>
      <c r="H29" s="167"/>
    </row>
    <row r="30" spans="1:16">
      <c r="A30" s="167"/>
      <c r="B30" s="167"/>
      <c r="C30" s="167"/>
      <c r="D30" s="167"/>
      <c r="E30" s="167"/>
      <c r="F30" s="167"/>
      <c r="G30" s="167"/>
      <c r="H30" s="167"/>
    </row>
    <row r="31" spans="1:16">
      <c r="A31" s="167"/>
      <c r="B31" s="167"/>
      <c r="C31" s="167"/>
      <c r="D31" s="167"/>
      <c r="E31" s="167"/>
      <c r="F31" s="167"/>
      <c r="G31" s="167"/>
      <c r="H31" s="167"/>
    </row>
    <row r="32" spans="1:16">
      <c r="A32" s="167"/>
      <c r="B32" s="167"/>
      <c r="C32" s="167"/>
      <c r="D32" s="167"/>
      <c r="E32" s="167"/>
      <c r="F32" s="167"/>
      <c r="G32" s="167"/>
      <c r="H32" s="167"/>
    </row>
    <row r="33" spans="1:8">
      <c r="A33" s="167"/>
      <c r="B33" s="167"/>
      <c r="C33" s="167"/>
      <c r="D33" s="167"/>
      <c r="E33" s="167"/>
      <c r="F33" s="167"/>
      <c r="G33" s="167"/>
      <c r="H33" s="167"/>
    </row>
    <row r="34" spans="1:8">
      <c r="A34" s="167"/>
      <c r="B34" s="167"/>
      <c r="C34" s="167"/>
      <c r="D34" s="167"/>
      <c r="E34" s="167"/>
      <c r="F34" s="167"/>
      <c r="G34" s="167"/>
      <c r="H34" s="167"/>
    </row>
    <row r="35" spans="1:8">
      <c r="A35" s="167"/>
      <c r="B35" s="167"/>
      <c r="C35" s="167"/>
      <c r="D35" s="167"/>
      <c r="E35" s="167"/>
      <c r="F35" s="167"/>
      <c r="G35" s="167"/>
      <c r="H35" s="167"/>
    </row>
    <row r="36" spans="1:8">
      <c r="A36" s="167"/>
      <c r="B36" s="167"/>
      <c r="C36" s="167"/>
      <c r="D36" s="167"/>
      <c r="E36" s="167"/>
      <c r="F36" s="167"/>
      <c r="G36" s="167"/>
      <c r="H36" s="167"/>
    </row>
  </sheetData>
  <dataConsolidate/>
  <mergeCells count="27">
    <mergeCell ref="A23:B23"/>
    <mergeCell ref="A24:B24"/>
    <mergeCell ref="A19:H19"/>
    <mergeCell ref="A20:A21"/>
    <mergeCell ref="B20:C20"/>
    <mergeCell ref="E20:F20"/>
    <mergeCell ref="G20:H20"/>
    <mergeCell ref="D21:E21"/>
    <mergeCell ref="F21:H21"/>
    <mergeCell ref="A18:B18"/>
    <mergeCell ref="B8:H8"/>
    <mergeCell ref="B9:H9"/>
    <mergeCell ref="B10:H10"/>
    <mergeCell ref="C12:D12"/>
    <mergeCell ref="E12:H12"/>
    <mergeCell ref="B13:H13"/>
    <mergeCell ref="B14:H14"/>
    <mergeCell ref="A15:A16"/>
    <mergeCell ref="B15:H15"/>
    <mergeCell ref="B16:H16"/>
    <mergeCell ref="B11:H11"/>
    <mergeCell ref="B7:H7"/>
    <mergeCell ref="B1:G1"/>
    <mergeCell ref="G2:H2"/>
    <mergeCell ref="G3:H3"/>
    <mergeCell ref="G5:H5"/>
    <mergeCell ref="A6:H6"/>
  </mergeCells>
  <phoneticPr fontId="3"/>
  <dataValidations count="2">
    <dataValidation type="list" allowBlank="1" showInputMessage="1" showErrorMessage="1" prompt="当座の場合はプルダウンで「当座」に変更してください。" sqref="B21" xr:uid="{24B06322-8CC1-4800-8CA6-176569753888}">
      <formula1>"普通,当座"</formula1>
    </dataValidation>
    <dataValidation allowBlank="1" showInputMessage="1" showErrorMessage="1" prompt="この欄には、発注・支払の内容について、承諾の意思を表示する意味で押印します。" sqref="A24:B24" xr:uid="{03DF4012-2657-4653-AB5A-A4D8A5D1434D}"/>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 B13 B20 C21 E20 F21 G5 B9:B10" unlockedFormula="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89864-9F49-47B7-8BB7-F7A64011C46D}">
  <sheetPr>
    <tabColor rgb="FFFF0000"/>
    <pageSetUpPr fitToPage="1"/>
  </sheetPr>
  <dimension ref="A1:Y31"/>
  <sheetViews>
    <sheetView zoomScaleNormal="100" workbookViewId="0">
      <pane xSplit="4" ySplit="11" topLeftCell="E12" activePane="bottomRight" state="frozen"/>
      <selection pane="topRight" activeCell="D1" sqref="D1"/>
      <selection pane="bottomLeft" activeCell="A12" sqref="A12"/>
      <selection pane="bottomRight" activeCell="C7" sqref="C7"/>
    </sheetView>
  </sheetViews>
  <sheetFormatPr defaultColWidth="9" defaultRowHeight="17.5"/>
  <cols>
    <col min="1" max="1" width="34" style="15" customWidth="1"/>
    <col min="2" max="2" width="11.36328125" style="15" customWidth="1"/>
    <col min="3" max="3" width="8.6328125" style="15" customWidth="1"/>
    <col min="4" max="4" width="6.6328125" style="16" customWidth="1"/>
    <col min="5" max="5" width="13.08984375" style="15" customWidth="1"/>
    <col min="6" max="6" width="23.6328125" style="15" customWidth="1"/>
    <col min="7" max="9" width="13.08984375" style="15" customWidth="1"/>
    <col min="10" max="10" width="20.81640625" style="18" customWidth="1"/>
    <col min="11" max="11" width="13.1796875" style="18" customWidth="1"/>
    <col min="12" max="12" width="22.08984375" style="19" customWidth="1"/>
    <col min="13" max="13" width="48.90625" style="108" customWidth="1"/>
    <col min="14" max="14" width="42.453125" style="15" customWidth="1"/>
    <col min="15" max="18" width="16.6328125" style="15" customWidth="1"/>
    <col min="19" max="19" width="12.90625" style="15" customWidth="1"/>
    <col min="20" max="20" width="11.08984375" style="15" customWidth="1"/>
    <col min="21" max="21" width="10.453125" style="15" customWidth="1"/>
    <col min="22" max="25" width="9" style="39"/>
    <col min="26" max="16384" width="9" style="15"/>
  </cols>
  <sheetData>
    <row r="1" spans="1:25" s="39" customFormat="1" ht="27.65" customHeight="1">
      <c r="A1" s="235" t="s">
        <v>188</v>
      </c>
      <c r="C1" s="40"/>
      <c r="D1" s="41"/>
      <c r="E1" s="40"/>
      <c r="M1" s="105"/>
      <c r="O1" s="53"/>
      <c r="Q1" s="42"/>
      <c r="R1" s="42"/>
    </row>
    <row r="2" spans="1:25" s="39" customFormat="1" ht="18" customHeight="1" thickBot="1">
      <c r="A2" s="236"/>
      <c r="C2" s="40"/>
      <c r="D2" s="43" t="s">
        <v>119</v>
      </c>
      <c r="F2" s="43"/>
      <c r="G2" s="43"/>
      <c r="H2" s="43"/>
      <c r="I2" s="43"/>
      <c r="J2" s="42"/>
      <c r="K2" s="44"/>
      <c r="M2" s="105"/>
      <c r="O2" s="99" t="s">
        <v>120</v>
      </c>
      <c r="P2" s="53"/>
      <c r="Q2" s="42"/>
      <c r="R2" s="42"/>
    </row>
    <row r="3" spans="1:25" s="39" customFormat="1" ht="23.15" customHeight="1">
      <c r="C3" s="40"/>
      <c r="D3" s="45" t="s">
        <v>121</v>
      </c>
      <c r="E3" s="32"/>
      <c r="F3" s="39" t="s">
        <v>122</v>
      </c>
      <c r="G3" s="43"/>
      <c r="H3" s="43"/>
      <c r="I3" s="43"/>
      <c r="K3" s="44"/>
      <c r="N3" s="50"/>
      <c r="O3" s="153" t="s">
        <v>123</v>
      </c>
      <c r="Q3" s="97" t="s">
        <v>124</v>
      </c>
      <c r="T3" s="96" t="s">
        <v>125</v>
      </c>
    </row>
    <row r="4" spans="1:25" s="39" customFormat="1" ht="23.15" customHeight="1">
      <c r="C4" s="40"/>
      <c r="D4" s="45"/>
      <c r="G4" s="43"/>
      <c r="H4" s="43"/>
      <c r="I4" s="43"/>
      <c r="K4" s="44"/>
      <c r="L4" s="98" t="s">
        <v>126</v>
      </c>
      <c r="M4" s="145">
        <v>10000000</v>
      </c>
      <c r="O4" s="154" t="s">
        <v>127</v>
      </c>
      <c r="P4" s="46"/>
      <c r="R4" s="42"/>
    </row>
    <row r="5" spans="1:25" ht="23.15" customHeight="1">
      <c r="A5" s="39"/>
      <c r="B5" s="39"/>
      <c r="C5" s="40"/>
      <c r="D5" s="47"/>
      <c r="E5" s="55" t="s">
        <v>128</v>
      </c>
      <c r="F5" s="30" t="s">
        <v>129</v>
      </c>
      <c r="G5" s="30" t="s">
        <v>130</v>
      </c>
      <c r="H5" s="30" t="s">
        <v>131</v>
      </c>
      <c r="I5" s="155" t="s">
        <v>132</v>
      </c>
      <c r="J5" s="38"/>
      <c r="K5" s="38"/>
      <c r="L5" s="98" t="s">
        <v>133</v>
      </c>
      <c r="M5" s="146">
        <f>SUM(J:J)</f>
        <v>7880505</v>
      </c>
      <c r="N5"/>
      <c r="O5" s="153" t="s">
        <v>134</v>
      </c>
      <c r="P5" s="91"/>
      <c r="Q5" s="39"/>
      <c r="R5" s="46"/>
      <c r="S5" s="39"/>
      <c r="T5" s="42"/>
      <c r="U5" s="39"/>
    </row>
    <row r="6" spans="1:25" ht="23.15" customHeight="1">
      <c r="B6" s="39"/>
      <c r="C6" s="39"/>
      <c r="D6" s="40"/>
      <c r="E6" s="25" t="s">
        <v>189</v>
      </c>
      <c r="F6" s="37" t="s">
        <v>292</v>
      </c>
      <c r="G6" s="25" t="s">
        <v>190</v>
      </c>
      <c r="H6" s="25" t="s">
        <v>191</v>
      </c>
      <c r="I6" s="31" t="s">
        <v>192</v>
      </c>
      <c r="J6" s="38"/>
      <c r="K6" s="38"/>
      <c r="L6" s="90" t="s">
        <v>135</v>
      </c>
      <c r="M6" s="144">
        <f>M4-M5</f>
        <v>2119495</v>
      </c>
      <c r="N6" s="92"/>
      <c r="O6" s="93"/>
      <c r="P6" s="39"/>
      <c r="Q6" s="39"/>
      <c r="R6" s="86"/>
      <c r="S6" s="39"/>
      <c r="T6" s="42"/>
      <c r="U6" s="39"/>
    </row>
    <row r="7" spans="1:25" s="48" customFormat="1" ht="23.15" customHeight="1">
      <c r="D7" s="49"/>
      <c r="L7" s="237" t="s">
        <v>136</v>
      </c>
      <c r="M7" s="237"/>
      <c r="N7" s="101"/>
      <c r="S7" s="51"/>
    </row>
    <row r="8" spans="1:25" s="39" customFormat="1" ht="23.15" customHeight="1">
      <c r="D8" s="50"/>
      <c r="L8" s="238"/>
      <c r="M8" s="238"/>
      <c r="S8" s="52"/>
    </row>
    <row r="9" spans="1:25" s="16" customFormat="1">
      <c r="A9" s="39"/>
      <c r="B9" s="38"/>
      <c r="C9" s="38"/>
      <c r="D9" s="38"/>
      <c r="E9" s="38"/>
      <c r="F9" s="38"/>
      <c r="G9" s="38"/>
      <c r="H9" s="38"/>
      <c r="I9" s="38"/>
      <c r="J9" s="38"/>
      <c r="K9" s="38"/>
      <c r="L9" s="238"/>
      <c r="M9" s="238"/>
      <c r="N9" s="38"/>
      <c r="O9" s="38"/>
      <c r="P9" s="38"/>
      <c r="Q9" s="38"/>
      <c r="R9" s="38"/>
      <c r="S9" s="38"/>
      <c r="T9" s="38"/>
      <c r="U9" s="38"/>
      <c r="V9" s="40"/>
      <c r="W9" s="40"/>
      <c r="X9" s="40"/>
      <c r="Y9" s="40"/>
    </row>
    <row r="10" spans="1:25" s="16" customFormat="1" ht="22.5">
      <c r="B10" s="38"/>
      <c r="C10" s="38"/>
      <c r="D10" s="102" t="s">
        <v>137</v>
      </c>
      <c r="E10" s="38"/>
      <c r="F10" s="38"/>
      <c r="G10" s="38"/>
      <c r="H10" s="38"/>
      <c r="I10" s="38"/>
      <c r="J10" s="38"/>
      <c r="K10" s="38"/>
      <c r="L10" s="38"/>
      <c r="M10" s="106"/>
      <c r="N10" s="38"/>
      <c r="O10" s="100" t="s">
        <v>138</v>
      </c>
      <c r="P10" s="54"/>
      <c r="Q10" s="54"/>
      <c r="R10" s="54"/>
      <c r="S10" s="52" t="s">
        <v>139</v>
      </c>
      <c r="T10" s="38"/>
      <c r="U10" s="38"/>
      <c r="V10" s="40"/>
      <c r="W10" s="40"/>
      <c r="X10" s="40"/>
      <c r="Y10" s="40"/>
    </row>
    <row r="11" spans="1:25" s="16" customFormat="1" ht="55" customHeight="1">
      <c r="A11" s="89" t="s">
        <v>193</v>
      </c>
      <c r="B11" s="56" t="s">
        <v>140</v>
      </c>
      <c r="C11" s="57" t="s">
        <v>141</v>
      </c>
      <c r="D11" s="58" t="s">
        <v>142</v>
      </c>
      <c r="E11" s="58" t="s">
        <v>143</v>
      </c>
      <c r="F11" s="58" t="s">
        <v>144</v>
      </c>
      <c r="G11" s="58" t="s">
        <v>145</v>
      </c>
      <c r="H11" s="58" t="s">
        <v>146</v>
      </c>
      <c r="I11" s="58" t="s">
        <v>147</v>
      </c>
      <c r="J11" s="59" t="s">
        <v>148</v>
      </c>
      <c r="K11" s="60" t="s">
        <v>149</v>
      </c>
      <c r="L11" s="58" t="s">
        <v>150</v>
      </c>
      <c r="M11" s="107" t="s">
        <v>151</v>
      </c>
      <c r="N11" s="58" t="s">
        <v>152</v>
      </c>
      <c r="O11" s="58" t="s">
        <v>153</v>
      </c>
      <c r="P11" s="58" t="s">
        <v>154</v>
      </c>
      <c r="Q11" s="58" t="s">
        <v>155</v>
      </c>
      <c r="R11" s="58" t="s">
        <v>156</v>
      </c>
      <c r="S11" s="61" t="s">
        <v>157</v>
      </c>
      <c r="T11" s="61" t="s">
        <v>158</v>
      </c>
      <c r="U11" s="85" t="s">
        <v>159</v>
      </c>
      <c r="V11" s="148" t="s">
        <v>160</v>
      </c>
      <c r="W11" s="40"/>
      <c r="X11" s="40"/>
      <c r="Y11" s="40"/>
    </row>
    <row r="12" spans="1:25" s="24" customFormat="1" ht="55" customHeight="1">
      <c r="A12" s="124" t="s">
        <v>194</v>
      </c>
      <c r="B12" s="125"/>
      <c r="C12" s="113"/>
      <c r="D12" s="114">
        <v>1</v>
      </c>
      <c r="E12" s="115"/>
      <c r="F12" s="115">
        <v>20000</v>
      </c>
      <c r="G12" s="115"/>
      <c r="H12" s="115"/>
      <c r="I12" s="115"/>
      <c r="J12" s="116">
        <f>IF(SUM(E12:I12)=0, " ", SUM(E12:I12))</f>
        <v>20000</v>
      </c>
      <c r="K12" s="117"/>
      <c r="L12" s="126" t="s">
        <v>195</v>
      </c>
      <c r="M12" s="119" t="s">
        <v>196</v>
      </c>
      <c r="N12" s="118"/>
      <c r="O12" s="120"/>
      <c r="P12" s="120"/>
      <c r="Q12" s="120"/>
      <c r="R12" s="121"/>
      <c r="S12" s="120"/>
      <c r="T12" s="120"/>
      <c r="U12" s="122"/>
      <c r="V12" s="149"/>
      <c r="W12" s="94"/>
      <c r="X12" s="94"/>
      <c r="Y12" s="94"/>
    </row>
    <row r="13" spans="1:25" s="26" customFormat="1" ht="55" customHeight="1">
      <c r="A13" s="104" t="s">
        <v>197</v>
      </c>
      <c r="B13" s="127"/>
      <c r="C13" s="63"/>
      <c r="D13" s="64">
        <v>2</v>
      </c>
      <c r="E13" s="73">
        <v>1390000</v>
      </c>
      <c r="F13" s="73">
        <v>20000</v>
      </c>
      <c r="G13" s="73"/>
      <c r="H13" s="73"/>
      <c r="I13" s="73"/>
      <c r="J13" s="68">
        <f t="shared" ref="J13:J15" si="0">IF(SUM(E13:I13)=0, " ", SUM(E13:I13))</f>
        <v>1410000</v>
      </c>
      <c r="K13" s="69"/>
      <c r="L13" s="65" t="s">
        <v>195</v>
      </c>
      <c r="M13" s="128" t="s">
        <v>198</v>
      </c>
      <c r="N13" s="66" t="s">
        <v>199</v>
      </c>
      <c r="O13" s="67"/>
      <c r="P13" s="67"/>
      <c r="Q13" s="67"/>
      <c r="R13" s="129"/>
      <c r="S13" s="67"/>
      <c r="T13" s="67"/>
      <c r="U13" s="130"/>
      <c r="V13" s="67"/>
      <c r="W13" s="95"/>
      <c r="X13" s="95"/>
      <c r="Y13" s="95"/>
    </row>
    <row r="14" spans="1:25" s="26" customFormat="1" ht="55" customHeight="1">
      <c r="A14" s="104" t="s">
        <v>200</v>
      </c>
      <c r="B14" s="131"/>
      <c r="C14" s="63"/>
      <c r="D14" s="64">
        <v>3</v>
      </c>
      <c r="E14" s="73">
        <v>5150000</v>
      </c>
      <c r="F14" s="73"/>
      <c r="G14" s="73"/>
      <c r="H14" s="73"/>
      <c r="I14" s="73"/>
      <c r="J14" s="68">
        <f t="shared" si="0"/>
        <v>5150000</v>
      </c>
      <c r="K14" s="69"/>
      <c r="L14" s="65" t="s">
        <v>195</v>
      </c>
      <c r="M14" s="128" t="s">
        <v>201</v>
      </c>
      <c r="N14" s="66" t="s">
        <v>199</v>
      </c>
      <c r="O14" s="67" t="s">
        <v>202</v>
      </c>
      <c r="P14" s="67" t="s">
        <v>203</v>
      </c>
      <c r="Q14" s="67">
        <v>9101112</v>
      </c>
      <c r="R14" s="129" t="s">
        <v>204</v>
      </c>
      <c r="S14" s="67"/>
      <c r="T14" s="67"/>
      <c r="U14" s="130"/>
      <c r="V14" s="150"/>
      <c r="W14" s="95"/>
      <c r="X14" s="95"/>
      <c r="Y14" s="95"/>
    </row>
    <row r="15" spans="1:25" s="26" customFormat="1" ht="55" customHeight="1">
      <c r="A15" s="104" t="s">
        <v>294</v>
      </c>
      <c r="B15" s="132"/>
      <c r="C15" s="63"/>
      <c r="D15" s="64">
        <v>4</v>
      </c>
      <c r="E15" s="73"/>
      <c r="F15" s="73">
        <v>5500</v>
      </c>
      <c r="G15" s="73"/>
      <c r="H15" s="73"/>
      <c r="I15" s="133">
        <v>10000</v>
      </c>
      <c r="J15" s="68">
        <f t="shared" si="0"/>
        <v>15500</v>
      </c>
      <c r="K15" s="69"/>
      <c r="L15" s="65" t="s">
        <v>294</v>
      </c>
      <c r="M15" s="128" t="s">
        <v>298</v>
      </c>
      <c r="N15" s="66"/>
      <c r="O15" s="67"/>
      <c r="P15" s="67"/>
      <c r="Q15" s="67"/>
      <c r="R15" s="129"/>
      <c r="S15" s="67"/>
      <c r="T15" s="67"/>
      <c r="U15" s="130"/>
      <c r="V15" s="151"/>
      <c r="W15" s="95"/>
      <c r="X15" s="95"/>
      <c r="Y15" s="95"/>
    </row>
    <row r="16" spans="1:25" s="26" customFormat="1" ht="55" customHeight="1">
      <c r="A16" s="104" t="s">
        <v>205</v>
      </c>
      <c r="B16" s="132"/>
      <c r="C16" s="63"/>
      <c r="D16" s="64">
        <v>5</v>
      </c>
      <c r="E16" s="73"/>
      <c r="F16" s="73"/>
      <c r="G16" s="73">
        <v>25800</v>
      </c>
      <c r="H16" s="73"/>
      <c r="I16" s="133">
        <v>4000</v>
      </c>
      <c r="J16" s="68">
        <f t="shared" ref="J16:J23" si="1">IF(SUM(E16:I16)=0, " ", SUM(E16:I16))</f>
        <v>29800</v>
      </c>
      <c r="K16" s="69"/>
      <c r="L16" s="65" t="s">
        <v>206</v>
      </c>
      <c r="M16" s="128" t="s">
        <v>207</v>
      </c>
      <c r="N16" s="66" t="s">
        <v>290</v>
      </c>
      <c r="O16" s="67" t="s">
        <v>202</v>
      </c>
      <c r="P16" s="67" t="s">
        <v>203</v>
      </c>
      <c r="Q16" s="67">
        <v>9101112</v>
      </c>
      <c r="R16" s="129" t="s">
        <v>208</v>
      </c>
      <c r="S16" s="67"/>
      <c r="T16" s="67"/>
      <c r="U16" s="130"/>
      <c r="V16" s="151"/>
      <c r="W16" s="95"/>
      <c r="X16" s="95"/>
      <c r="Y16" s="95"/>
    </row>
    <row r="17" spans="1:25" s="26" customFormat="1" ht="55" customHeight="1">
      <c r="A17" s="104" t="s">
        <v>209</v>
      </c>
      <c r="B17" s="132"/>
      <c r="C17" s="63"/>
      <c r="D17" s="64">
        <v>6</v>
      </c>
      <c r="E17" s="73"/>
      <c r="F17" s="73"/>
      <c r="G17" s="73">
        <v>370000</v>
      </c>
      <c r="H17" s="73"/>
      <c r="I17" s="133">
        <v>50000</v>
      </c>
      <c r="J17" s="68">
        <f t="shared" si="1"/>
        <v>420000</v>
      </c>
      <c r="K17" s="69"/>
      <c r="L17" s="65" t="s">
        <v>206</v>
      </c>
      <c r="M17" s="128" t="s">
        <v>210</v>
      </c>
      <c r="N17" s="66" t="s">
        <v>291</v>
      </c>
      <c r="O17" s="67" t="s">
        <v>202</v>
      </c>
      <c r="P17" s="67" t="s">
        <v>211</v>
      </c>
      <c r="Q17" s="67">
        <v>9101112</v>
      </c>
      <c r="R17" s="129" t="s">
        <v>212</v>
      </c>
      <c r="S17" s="67"/>
      <c r="T17" s="67"/>
      <c r="U17" s="130"/>
      <c r="V17" s="151"/>
      <c r="W17" s="95"/>
      <c r="X17" s="95"/>
      <c r="Y17" s="95"/>
    </row>
    <row r="18" spans="1:25" s="26" customFormat="1" ht="55" customHeight="1">
      <c r="A18" s="104" t="s">
        <v>213</v>
      </c>
      <c r="B18" s="132"/>
      <c r="C18" s="63" t="s">
        <v>214</v>
      </c>
      <c r="D18" s="64">
        <v>7</v>
      </c>
      <c r="E18" s="73"/>
      <c r="F18" s="73"/>
      <c r="G18" s="73"/>
      <c r="H18" s="73"/>
      <c r="I18" s="73" t="s">
        <v>215</v>
      </c>
      <c r="J18" s="68" t="str">
        <f t="shared" si="1"/>
        <v xml:space="preserve"> </v>
      </c>
      <c r="K18" s="69"/>
      <c r="L18" s="65" t="s">
        <v>216</v>
      </c>
      <c r="M18" s="128" t="s">
        <v>217</v>
      </c>
      <c r="N18" s="66" t="s">
        <v>218</v>
      </c>
      <c r="O18" s="67"/>
      <c r="P18" s="67"/>
      <c r="Q18" s="67"/>
      <c r="R18" s="129"/>
      <c r="S18" s="67"/>
      <c r="T18" s="67"/>
      <c r="U18" s="130"/>
      <c r="V18" s="67"/>
      <c r="W18" s="95"/>
      <c r="X18" s="95"/>
      <c r="Y18" s="95"/>
    </row>
    <row r="19" spans="1:25" s="26" customFormat="1" ht="55" customHeight="1">
      <c r="A19" s="104" t="s">
        <v>213</v>
      </c>
      <c r="B19" s="132"/>
      <c r="C19" s="63" t="s">
        <v>219</v>
      </c>
      <c r="D19" s="64">
        <v>8</v>
      </c>
      <c r="E19" s="73"/>
      <c r="F19" s="73"/>
      <c r="G19" s="73"/>
      <c r="H19" s="73">
        <v>78500</v>
      </c>
      <c r="I19" s="133"/>
      <c r="J19" s="68">
        <f t="shared" si="1"/>
        <v>78500</v>
      </c>
      <c r="K19" s="69"/>
      <c r="L19" s="65" t="s">
        <v>216</v>
      </c>
      <c r="M19" s="128" t="s">
        <v>217</v>
      </c>
      <c r="N19" s="66" t="s">
        <v>218</v>
      </c>
      <c r="O19" s="67"/>
      <c r="P19" s="67"/>
      <c r="Q19" s="67"/>
      <c r="R19" s="129"/>
      <c r="S19" s="67"/>
      <c r="T19" s="67"/>
      <c r="U19" s="130"/>
      <c r="V19" s="150"/>
      <c r="W19" s="95"/>
      <c r="X19" s="95"/>
      <c r="Y19" s="95"/>
    </row>
    <row r="20" spans="1:25" s="26" customFormat="1" ht="55" customHeight="1">
      <c r="A20" s="104" t="s">
        <v>220</v>
      </c>
      <c r="B20" s="132"/>
      <c r="C20" s="63"/>
      <c r="D20" s="64">
        <v>9</v>
      </c>
      <c r="E20" s="73"/>
      <c r="F20" s="73"/>
      <c r="G20" s="73"/>
      <c r="H20" s="73">
        <v>11137</v>
      </c>
      <c r="I20" s="133"/>
      <c r="J20" s="68">
        <f t="shared" si="1"/>
        <v>11137</v>
      </c>
      <c r="K20" s="69"/>
      <c r="L20" s="65" t="s">
        <v>221</v>
      </c>
      <c r="M20" s="128" t="s">
        <v>222</v>
      </c>
      <c r="N20" s="66" t="s">
        <v>223</v>
      </c>
      <c r="O20" s="67" t="s">
        <v>224</v>
      </c>
      <c r="P20" s="67" t="s">
        <v>225</v>
      </c>
      <c r="Q20" s="67">
        <v>1122333</v>
      </c>
      <c r="R20" s="129" t="s">
        <v>226</v>
      </c>
      <c r="S20" s="67"/>
      <c r="T20" s="67"/>
      <c r="U20" s="130"/>
      <c r="V20" s="151"/>
      <c r="W20" s="95"/>
      <c r="X20" s="95"/>
      <c r="Y20" s="95"/>
    </row>
    <row r="21" spans="1:25" s="26" customFormat="1" ht="55" customHeight="1">
      <c r="A21" s="104" t="s">
        <v>227</v>
      </c>
      <c r="B21" s="132"/>
      <c r="C21" s="63"/>
      <c r="D21" s="64">
        <v>10</v>
      </c>
      <c r="E21" s="73"/>
      <c r="F21" s="73"/>
      <c r="G21" s="73"/>
      <c r="H21" s="73">
        <v>5568</v>
      </c>
      <c r="I21" s="133"/>
      <c r="J21" s="68">
        <f t="shared" si="1"/>
        <v>5568</v>
      </c>
      <c r="K21" s="69"/>
      <c r="L21" s="65" t="s">
        <v>228</v>
      </c>
      <c r="M21" s="128" t="s">
        <v>229</v>
      </c>
      <c r="N21" s="66" t="s">
        <v>230</v>
      </c>
      <c r="O21" s="67" t="s">
        <v>231</v>
      </c>
      <c r="P21" s="67" t="s">
        <v>232</v>
      </c>
      <c r="Q21" s="67">
        <v>1122333</v>
      </c>
      <c r="R21" s="129" t="s">
        <v>233</v>
      </c>
      <c r="S21" s="67"/>
      <c r="T21" s="67"/>
      <c r="U21" s="130"/>
      <c r="V21" s="67"/>
      <c r="W21" s="95"/>
      <c r="X21" s="95"/>
      <c r="Y21" s="95"/>
    </row>
    <row r="22" spans="1:25" s="24" customFormat="1" ht="55" customHeight="1">
      <c r="A22" s="104" t="s">
        <v>234</v>
      </c>
      <c r="B22" s="132"/>
      <c r="C22" s="63"/>
      <c r="D22" s="64">
        <v>11</v>
      </c>
      <c r="E22" s="73"/>
      <c r="F22" s="73"/>
      <c r="G22" s="73"/>
      <c r="H22" s="73"/>
      <c r="I22" s="73">
        <v>122000</v>
      </c>
      <c r="J22" s="68">
        <f t="shared" si="1"/>
        <v>122000</v>
      </c>
      <c r="K22" s="69"/>
      <c r="L22" s="66" t="s">
        <v>195</v>
      </c>
      <c r="M22" s="128" t="s">
        <v>235</v>
      </c>
      <c r="N22" s="66" t="s">
        <v>236</v>
      </c>
      <c r="O22" s="67"/>
      <c r="P22" s="67"/>
      <c r="Q22" s="67"/>
      <c r="R22" s="129"/>
      <c r="S22" s="67"/>
      <c r="T22" s="67"/>
      <c r="U22" s="130"/>
      <c r="V22" s="67"/>
      <c r="W22" s="94"/>
      <c r="X22" s="94"/>
      <c r="Y22" s="94"/>
    </row>
    <row r="23" spans="1:25" s="26" customFormat="1" ht="55" customHeight="1">
      <c r="A23" s="104" t="s">
        <v>237</v>
      </c>
      <c r="B23" s="132"/>
      <c r="C23" s="63" t="s">
        <v>214</v>
      </c>
      <c r="D23" s="64">
        <v>12</v>
      </c>
      <c r="E23" s="73"/>
      <c r="F23" s="73"/>
      <c r="G23" s="73"/>
      <c r="H23" s="73"/>
      <c r="I23" s="73" t="s">
        <v>215</v>
      </c>
      <c r="J23" s="68" t="str">
        <f t="shared" si="1"/>
        <v xml:space="preserve"> </v>
      </c>
      <c r="K23" s="69"/>
      <c r="L23" s="66" t="s">
        <v>195</v>
      </c>
      <c r="M23" s="128" t="s">
        <v>235</v>
      </c>
      <c r="N23" s="66" t="s">
        <v>238</v>
      </c>
      <c r="O23" s="67"/>
      <c r="P23" s="67"/>
      <c r="Q23" s="67"/>
      <c r="R23" s="129"/>
      <c r="S23" s="67"/>
      <c r="T23" s="67"/>
      <c r="U23" s="130"/>
      <c r="V23" s="67"/>
      <c r="W23" s="95"/>
      <c r="X23" s="95"/>
      <c r="Y23" s="95"/>
    </row>
    <row r="24" spans="1:25" s="26" customFormat="1" ht="65.5" customHeight="1">
      <c r="A24" s="104" t="s">
        <v>239</v>
      </c>
      <c r="B24" s="132"/>
      <c r="C24" s="63" t="s">
        <v>219</v>
      </c>
      <c r="D24" s="64">
        <v>13</v>
      </c>
      <c r="E24" s="73"/>
      <c r="F24" s="73"/>
      <c r="G24" s="73"/>
      <c r="H24" s="73"/>
      <c r="I24" s="73">
        <v>10000</v>
      </c>
      <c r="J24" s="68">
        <f>IF(SUM(E24:I24)=0, " ", SUM(E24:I24))</f>
        <v>10000</v>
      </c>
      <c r="K24" s="69"/>
      <c r="L24" s="66" t="s">
        <v>195</v>
      </c>
      <c r="M24" s="128" t="s">
        <v>240</v>
      </c>
      <c r="N24" s="66" t="s">
        <v>241</v>
      </c>
      <c r="O24" s="67"/>
      <c r="P24" s="67"/>
      <c r="Q24" s="67"/>
      <c r="R24" s="129"/>
      <c r="S24" s="67"/>
      <c r="T24" s="67"/>
      <c r="U24" s="130"/>
      <c r="V24" s="150"/>
      <c r="W24" s="95"/>
      <c r="X24" s="95"/>
      <c r="Y24" s="95"/>
    </row>
    <row r="25" spans="1:25" s="26" customFormat="1" ht="55" customHeight="1">
      <c r="A25" s="104" t="s">
        <v>242</v>
      </c>
      <c r="B25" s="132"/>
      <c r="C25" s="63" t="s">
        <v>214</v>
      </c>
      <c r="D25" s="64">
        <v>14</v>
      </c>
      <c r="E25" s="73"/>
      <c r="F25" s="73"/>
      <c r="G25" s="73"/>
      <c r="H25" s="73"/>
      <c r="I25" s="73" t="s">
        <v>215</v>
      </c>
      <c r="J25" s="68" t="str">
        <f t="shared" ref="J25:J29" si="2">IF(SUM(E25:I25)=0, " ", SUM(E25:I25))</f>
        <v xml:space="preserve"> </v>
      </c>
      <c r="K25" s="69"/>
      <c r="L25" s="65" t="s">
        <v>195</v>
      </c>
      <c r="M25" s="128" t="s">
        <v>243</v>
      </c>
      <c r="N25" s="66" t="s">
        <v>244</v>
      </c>
      <c r="O25" s="67"/>
      <c r="P25" s="67"/>
      <c r="Q25" s="67"/>
      <c r="R25" s="129"/>
      <c r="S25" s="67"/>
      <c r="T25" s="67"/>
      <c r="U25" s="130"/>
      <c r="V25" s="151"/>
      <c r="W25" s="95"/>
      <c r="X25" s="95"/>
      <c r="Y25" s="95"/>
    </row>
    <row r="26" spans="1:25" s="26" customFormat="1" ht="55" customHeight="1">
      <c r="A26" s="104" t="s">
        <v>245</v>
      </c>
      <c r="B26" s="132"/>
      <c r="C26" s="63" t="s">
        <v>219</v>
      </c>
      <c r="D26" s="64">
        <v>15</v>
      </c>
      <c r="E26" s="73"/>
      <c r="F26" s="73"/>
      <c r="G26" s="73"/>
      <c r="H26" s="73"/>
      <c r="I26" s="73">
        <v>20000</v>
      </c>
      <c r="J26" s="68">
        <f t="shared" si="2"/>
        <v>20000</v>
      </c>
      <c r="K26" s="69"/>
      <c r="L26" s="65" t="s">
        <v>195</v>
      </c>
      <c r="M26" s="128" t="s">
        <v>246</v>
      </c>
      <c r="N26" s="66" t="s">
        <v>247</v>
      </c>
      <c r="O26" s="67"/>
      <c r="P26" s="67"/>
      <c r="Q26" s="67"/>
      <c r="R26" s="129"/>
      <c r="S26" s="67"/>
      <c r="T26" s="67"/>
      <c r="U26" s="130"/>
      <c r="V26" s="151"/>
      <c r="W26" s="95"/>
      <c r="X26" s="95"/>
      <c r="Y26" s="95"/>
    </row>
    <row r="27" spans="1:25" s="26" customFormat="1" ht="55" customHeight="1">
      <c r="A27" s="104" t="s">
        <v>248</v>
      </c>
      <c r="B27" s="132"/>
      <c r="C27" s="63"/>
      <c r="D27" s="64">
        <v>16</v>
      </c>
      <c r="E27" s="73"/>
      <c r="F27" s="73"/>
      <c r="G27" s="73"/>
      <c r="H27" s="73"/>
      <c r="I27" s="73">
        <v>250000</v>
      </c>
      <c r="J27" s="68">
        <f t="shared" si="2"/>
        <v>250000</v>
      </c>
      <c r="K27" s="69"/>
      <c r="L27" s="65" t="s">
        <v>195</v>
      </c>
      <c r="M27" s="128" t="s">
        <v>249</v>
      </c>
      <c r="N27" s="66"/>
      <c r="O27" s="67"/>
      <c r="P27" s="67"/>
      <c r="Q27" s="67"/>
      <c r="R27" s="129"/>
      <c r="S27" s="67"/>
      <c r="T27" s="67"/>
      <c r="U27" s="130"/>
      <c r="V27" s="151"/>
      <c r="W27" s="95"/>
      <c r="X27" s="95"/>
      <c r="Y27" s="95"/>
    </row>
    <row r="28" spans="1:25" s="26" customFormat="1" ht="55" customHeight="1">
      <c r="A28" s="104" t="s">
        <v>250</v>
      </c>
      <c r="B28" s="177"/>
      <c r="C28" s="75"/>
      <c r="D28" s="64">
        <v>17</v>
      </c>
      <c r="E28" s="73"/>
      <c r="F28" s="73"/>
      <c r="G28" s="73"/>
      <c r="H28" s="73"/>
      <c r="I28" s="73">
        <v>50000</v>
      </c>
      <c r="J28" s="68">
        <f t="shared" si="2"/>
        <v>50000</v>
      </c>
      <c r="K28" s="69"/>
      <c r="L28" s="66" t="s">
        <v>195</v>
      </c>
      <c r="M28" s="128" t="s">
        <v>251</v>
      </c>
      <c r="N28" s="66" t="s">
        <v>236</v>
      </c>
      <c r="O28" s="67"/>
      <c r="P28" s="67"/>
      <c r="Q28" s="67"/>
      <c r="R28" s="129"/>
      <c r="S28" s="67"/>
      <c r="T28" s="67"/>
      <c r="U28" s="130"/>
      <c r="V28" s="67"/>
      <c r="W28" s="95"/>
      <c r="X28" s="95"/>
      <c r="Y28" s="95"/>
    </row>
    <row r="29" spans="1:25" s="26" customFormat="1" ht="55" customHeight="1">
      <c r="A29" s="123" t="s">
        <v>252</v>
      </c>
      <c r="B29" s="179"/>
      <c r="C29" s="75"/>
      <c r="D29" s="64">
        <v>18</v>
      </c>
      <c r="E29" s="73"/>
      <c r="F29" s="73"/>
      <c r="G29" s="73"/>
      <c r="H29" s="73"/>
      <c r="I29" s="73">
        <v>270000</v>
      </c>
      <c r="J29" s="134">
        <f t="shared" si="2"/>
        <v>270000</v>
      </c>
      <c r="K29" s="135"/>
      <c r="L29" s="136" t="s">
        <v>253</v>
      </c>
      <c r="M29" s="137" t="s">
        <v>254</v>
      </c>
      <c r="N29" s="136" t="s">
        <v>255</v>
      </c>
      <c r="O29" s="138"/>
      <c r="P29" s="138"/>
      <c r="Q29" s="138"/>
      <c r="R29" s="139"/>
      <c r="S29" s="138"/>
      <c r="T29" s="138"/>
      <c r="U29" s="140"/>
      <c r="V29" s="67"/>
      <c r="W29" s="95"/>
      <c r="X29" s="95"/>
      <c r="Y29" s="95"/>
    </row>
    <row r="30" spans="1:25" s="39" customFormat="1" ht="55.25" customHeight="1" thickBot="1">
      <c r="A30" s="103" t="s">
        <v>256</v>
      </c>
      <c r="B30" s="180"/>
      <c r="C30" s="178" t="s">
        <v>214</v>
      </c>
      <c r="D30" s="64">
        <v>19</v>
      </c>
      <c r="E30" s="109"/>
      <c r="F30" s="109"/>
      <c r="G30" s="109"/>
      <c r="H30" s="109"/>
      <c r="I30" s="110">
        <v>18000</v>
      </c>
      <c r="J30" s="141">
        <f t="shared" ref="J30" si="3">IF(SUM(E30:I30)=0, " ", SUM(E30:I30))</f>
        <v>18000</v>
      </c>
      <c r="K30" s="142"/>
      <c r="L30" s="111" t="s">
        <v>195</v>
      </c>
      <c r="M30" s="112" t="s">
        <v>257</v>
      </c>
      <c r="N30" s="111" t="s">
        <v>258</v>
      </c>
      <c r="O30" s="175"/>
      <c r="P30" s="175"/>
      <c r="Q30" s="175"/>
      <c r="R30" s="176"/>
      <c r="S30" s="175"/>
      <c r="T30" s="175"/>
      <c r="U30" s="25"/>
      <c r="V30" s="175"/>
    </row>
    <row r="31" spans="1:25" ht="18" thickTop="1"/>
  </sheetData>
  <mergeCells count="2">
    <mergeCell ref="A1:A2"/>
    <mergeCell ref="L7:M9"/>
  </mergeCells>
  <phoneticPr fontId="3"/>
  <dataValidations count="2">
    <dataValidation type="list" imeMode="hiragana" allowBlank="1" showInputMessage="1" showErrorMessage="1" sqref="C12" xr:uid="{E91203B5-F87E-4F2D-A269-83062CB6C0BC}">
      <formula1>"事前, 事後"</formula1>
    </dataValidation>
    <dataValidation type="list" imeMode="hiragana" allowBlank="1" showInputMessage="1" showErrorMessage="1" prompt="事前発議した場合、_x000a_同じ行を上書きして_x000a_事後発議してください" sqref="C13:C30" xr:uid="{DD33831C-4DF4-4176-A730-FA80CEA7C426}">
      <formula1>"事前, 事後"</formula1>
    </dataValidation>
  </dataValidations>
  <hyperlinks>
    <hyperlink ref="L7" r:id="rId1" display="https://www.yokohama-cu.ac.jp/res_pro/internal/kaikeikun.html" xr:uid="{42AC4636-56A8-4F32-9D27-AED5438A6988}"/>
    <hyperlink ref="T3" r:id="rId2" xr:uid="{AB376C75-E3A3-4E80-A594-A5AB81503E50}"/>
    <hyperlink ref="O3" r:id="rId3" xr:uid="{3529AEB5-5563-4E4D-AFE3-58090355143F}"/>
    <hyperlink ref="O5" r:id="rId4" xr:uid="{FB9DE70A-C675-4292-83DB-53B0B41AEEF9}"/>
  </hyperlinks>
  <pageMargins left="0.7" right="0.7" top="0.75" bottom="0.75" header="0.3" footer="0.3"/>
  <pageSetup paperSize="9" scale="33" fitToHeight="0" orientation="landscape" r:id="rId5"/>
  <legacyDrawing r:id="rId6"/>
  <tableParts count="1">
    <tablePart r:id="rId7"/>
  </tableParts>
  <extLst>
    <ext xmlns:x14="http://schemas.microsoft.com/office/spreadsheetml/2009/9/main" uri="{CCE6A557-97BC-4b89-ADB6-D9C93CAAB3DF}">
      <x14:dataValidations xmlns:xm="http://schemas.microsoft.com/office/excel/2006/main" count="1">
        <x14:dataValidation type="list" errorStyle="information" allowBlank="1" showInputMessage="1" prompt="プルダウンで研究費を選んでください。_x000a_選択肢にない研究費を使用する場合は、直接入力してください。" xr:uid="{EE8E1221-D0AC-4CBE-A1D8-3D0176E4C2D3}">
          <x14:formula1>
            <xm:f>①管理台帳!$Y$3:$Y$23</xm:f>
          </x14:formula1>
          <xm:sqref>F6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1B038-1018-48E6-A1BC-CC2243BA807E}">
  <sheetPr>
    <tabColor rgb="FFFFC000"/>
    <pageSetUpPr fitToPage="1"/>
  </sheetPr>
  <dimension ref="A1:P28"/>
  <sheetViews>
    <sheetView view="pageBreakPreview" zoomScale="89" zoomScaleNormal="100" zoomScaleSheetLayoutView="89" workbookViewId="0">
      <selection activeCell="D20" sqref="D20"/>
    </sheetView>
  </sheetViews>
  <sheetFormatPr defaultRowHeight="13"/>
  <cols>
    <col min="1" max="1" width="20.90625" style="2" customWidth="1"/>
    <col min="2" max="8" width="11.08984375" style="2" customWidth="1"/>
    <col min="9" max="255" width="8.81640625" style="2"/>
    <col min="256" max="256" width="16.08984375" style="2" customWidth="1"/>
    <col min="257" max="258" width="10.6328125" style="2" customWidth="1"/>
    <col min="259" max="259" width="9.1796875" style="2" customWidth="1"/>
    <col min="260" max="260" width="2.90625" style="2" bestFit="1" customWidth="1"/>
    <col min="261" max="264" width="10.6328125" style="2" customWidth="1"/>
    <col min="265" max="511" width="8.81640625" style="2"/>
    <col min="512" max="512" width="16.08984375" style="2" customWidth="1"/>
    <col min="513" max="514" width="10.6328125" style="2" customWidth="1"/>
    <col min="515" max="515" width="9.1796875" style="2" customWidth="1"/>
    <col min="516" max="516" width="2.90625" style="2" bestFit="1" customWidth="1"/>
    <col min="517" max="520" width="10.6328125" style="2" customWidth="1"/>
    <col min="521" max="767" width="8.81640625" style="2"/>
    <col min="768" max="768" width="16.08984375" style="2" customWidth="1"/>
    <col min="769" max="770" width="10.6328125" style="2" customWidth="1"/>
    <col min="771" max="771" width="9.1796875" style="2" customWidth="1"/>
    <col min="772" max="772" width="2.90625" style="2" bestFit="1" customWidth="1"/>
    <col min="773" max="776" width="10.6328125" style="2" customWidth="1"/>
    <col min="777" max="1023" width="8.81640625" style="2"/>
    <col min="1024" max="1024" width="16.08984375" style="2" customWidth="1"/>
    <col min="1025" max="1026" width="10.6328125" style="2" customWidth="1"/>
    <col min="1027" max="1027" width="9.1796875" style="2" customWidth="1"/>
    <col min="1028" max="1028" width="2.90625" style="2" bestFit="1" customWidth="1"/>
    <col min="1029" max="1032" width="10.6328125" style="2" customWidth="1"/>
    <col min="1033" max="1279" width="8.81640625" style="2"/>
    <col min="1280" max="1280" width="16.08984375" style="2" customWidth="1"/>
    <col min="1281" max="1282" width="10.6328125" style="2" customWidth="1"/>
    <col min="1283" max="1283" width="9.1796875" style="2" customWidth="1"/>
    <col min="1284" max="1284" width="2.90625" style="2" bestFit="1" customWidth="1"/>
    <col min="1285" max="1288" width="10.6328125" style="2" customWidth="1"/>
    <col min="1289" max="1535" width="8.81640625" style="2"/>
    <col min="1536" max="1536" width="16.08984375" style="2" customWidth="1"/>
    <col min="1537" max="1538" width="10.6328125" style="2" customWidth="1"/>
    <col min="1539" max="1539" width="9.1796875" style="2" customWidth="1"/>
    <col min="1540" max="1540" width="2.90625" style="2" bestFit="1" customWidth="1"/>
    <col min="1541" max="1544" width="10.6328125" style="2" customWidth="1"/>
    <col min="1545" max="1791" width="8.81640625" style="2"/>
    <col min="1792" max="1792" width="16.08984375" style="2" customWidth="1"/>
    <col min="1793" max="1794" width="10.6328125" style="2" customWidth="1"/>
    <col min="1795" max="1795" width="9.1796875" style="2" customWidth="1"/>
    <col min="1796" max="1796" width="2.90625" style="2" bestFit="1" customWidth="1"/>
    <col min="1797" max="1800" width="10.6328125" style="2" customWidth="1"/>
    <col min="1801" max="2047" width="8.81640625" style="2"/>
    <col min="2048" max="2048" width="16.08984375" style="2" customWidth="1"/>
    <col min="2049" max="2050" width="10.6328125" style="2" customWidth="1"/>
    <col min="2051" max="2051" width="9.1796875" style="2" customWidth="1"/>
    <col min="2052" max="2052" width="2.90625" style="2" bestFit="1" customWidth="1"/>
    <col min="2053" max="2056" width="10.6328125" style="2" customWidth="1"/>
    <col min="2057" max="2303" width="8.81640625" style="2"/>
    <col min="2304" max="2304" width="16.08984375" style="2" customWidth="1"/>
    <col min="2305" max="2306" width="10.6328125" style="2" customWidth="1"/>
    <col min="2307" max="2307" width="9.1796875" style="2" customWidth="1"/>
    <col min="2308" max="2308" width="2.90625" style="2" bestFit="1" customWidth="1"/>
    <col min="2309" max="2312" width="10.6328125" style="2" customWidth="1"/>
    <col min="2313" max="2559" width="8.81640625" style="2"/>
    <col min="2560" max="2560" width="16.08984375" style="2" customWidth="1"/>
    <col min="2561" max="2562" width="10.6328125" style="2" customWidth="1"/>
    <col min="2563" max="2563" width="9.1796875" style="2" customWidth="1"/>
    <col min="2564" max="2564" width="2.90625" style="2" bestFit="1" customWidth="1"/>
    <col min="2565" max="2568" width="10.6328125" style="2" customWidth="1"/>
    <col min="2569" max="2815" width="8.81640625" style="2"/>
    <col min="2816" max="2816" width="16.08984375" style="2" customWidth="1"/>
    <col min="2817" max="2818" width="10.6328125" style="2" customWidth="1"/>
    <col min="2819" max="2819" width="9.1796875" style="2" customWidth="1"/>
    <col min="2820" max="2820" width="2.90625" style="2" bestFit="1" customWidth="1"/>
    <col min="2821" max="2824" width="10.6328125" style="2" customWidth="1"/>
    <col min="2825" max="3071" width="8.81640625" style="2"/>
    <col min="3072" max="3072" width="16.08984375" style="2" customWidth="1"/>
    <col min="3073" max="3074" width="10.6328125" style="2" customWidth="1"/>
    <col min="3075" max="3075" width="9.1796875" style="2" customWidth="1"/>
    <col min="3076" max="3076" width="2.90625" style="2" bestFit="1" customWidth="1"/>
    <col min="3077" max="3080" width="10.6328125" style="2" customWidth="1"/>
    <col min="3081" max="3327" width="8.81640625" style="2"/>
    <col min="3328" max="3328" width="16.08984375" style="2" customWidth="1"/>
    <col min="3329" max="3330" width="10.6328125" style="2" customWidth="1"/>
    <col min="3331" max="3331" width="9.1796875" style="2" customWidth="1"/>
    <col min="3332" max="3332" width="2.90625" style="2" bestFit="1" customWidth="1"/>
    <col min="3333" max="3336" width="10.6328125" style="2" customWidth="1"/>
    <col min="3337" max="3583" width="8.81640625" style="2"/>
    <col min="3584" max="3584" width="16.08984375" style="2" customWidth="1"/>
    <col min="3585" max="3586" width="10.6328125" style="2" customWidth="1"/>
    <col min="3587" max="3587" width="9.1796875" style="2" customWidth="1"/>
    <col min="3588" max="3588" width="2.90625" style="2" bestFit="1" customWidth="1"/>
    <col min="3589" max="3592" width="10.6328125" style="2" customWidth="1"/>
    <col min="3593" max="3839" width="8.81640625" style="2"/>
    <col min="3840" max="3840" width="16.08984375" style="2" customWidth="1"/>
    <col min="3841" max="3842" width="10.6328125" style="2" customWidth="1"/>
    <col min="3843" max="3843" width="9.1796875" style="2" customWidth="1"/>
    <col min="3844" max="3844" width="2.90625" style="2" bestFit="1" customWidth="1"/>
    <col min="3845" max="3848" width="10.6328125" style="2" customWidth="1"/>
    <col min="3849" max="4095" width="8.81640625" style="2"/>
    <col min="4096" max="4096" width="16.08984375" style="2" customWidth="1"/>
    <col min="4097" max="4098" width="10.6328125" style="2" customWidth="1"/>
    <col min="4099" max="4099" width="9.1796875" style="2" customWidth="1"/>
    <col min="4100" max="4100" width="2.90625" style="2" bestFit="1" customWidth="1"/>
    <col min="4101" max="4104" width="10.6328125" style="2" customWidth="1"/>
    <col min="4105" max="4351" width="8.81640625" style="2"/>
    <col min="4352" max="4352" width="16.08984375" style="2" customWidth="1"/>
    <col min="4353" max="4354" width="10.6328125" style="2" customWidth="1"/>
    <col min="4355" max="4355" width="9.1796875" style="2" customWidth="1"/>
    <col min="4356" max="4356" width="2.90625" style="2" bestFit="1" customWidth="1"/>
    <col min="4357" max="4360" width="10.6328125" style="2" customWidth="1"/>
    <col min="4361" max="4607" width="8.81640625" style="2"/>
    <col min="4608" max="4608" width="16.08984375" style="2" customWidth="1"/>
    <col min="4609" max="4610" width="10.6328125" style="2" customWidth="1"/>
    <col min="4611" max="4611" width="9.1796875" style="2" customWidth="1"/>
    <col min="4612" max="4612" width="2.90625" style="2" bestFit="1" customWidth="1"/>
    <col min="4613" max="4616" width="10.6328125" style="2" customWidth="1"/>
    <col min="4617" max="4863" width="8.81640625" style="2"/>
    <col min="4864" max="4864" width="16.08984375" style="2" customWidth="1"/>
    <col min="4865" max="4866" width="10.6328125" style="2" customWidth="1"/>
    <col min="4867" max="4867" width="9.1796875" style="2" customWidth="1"/>
    <col min="4868" max="4868" width="2.90625" style="2" bestFit="1" customWidth="1"/>
    <col min="4869" max="4872" width="10.6328125" style="2" customWidth="1"/>
    <col min="4873" max="5119" width="8.81640625" style="2"/>
    <col min="5120" max="5120" width="16.08984375" style="2" customWidth="1"/>
    <col min="5121" max="5122" width="10.6328125" style="2" customWidth="1"/>
    <col min="5123" max="5123" width="9.1796875" style="2" customWidth="1"/>
    <col min="5124" max="5124" width="2.90625" style="2" bestFit="1" customWidth="1"/>
    <col min="5125" max="5128" width="10.6328125" style="2" customWidth="1"/>
    <col min="5129" max="5375" width="8.81640625" style="2"/>
    <col min="5376" max="5376" width="16.08984375" style="2" customWidth="1"/>
    <col min="5377" max="5378" width="10.6328125" style="2" customWidth="1"/>
    <col min="5379" max="5379" width="9.1796875" style="2" customWidth="1"/>
    <col min="5380" max="5380" width="2.90625" style="2" bestFit="1" customWidth="1"/>
    <col min="5381" max="5384" width="10.6328125" style="2" customWidth="1"/>
    <col min="5385" max="5631" width="8.81640625" style="2"/>
    <col min="5632" max="5632" width="16.08984375" style="2" customWidth="1"/>
    <col min="5633" max="5634" width="10.6328125" style="2" customWidth="1"/>
    <col min="5635" max="5635" width="9.1796875" style="2" customWidth="1"/>
    <col min="5636" max="5636" width="2.90625" style="2" bestFit="1" customWidth="1"/>
    <col min="5637" max="5640" width="10.6328125" style="2" customWidth="1"/>
    <col min="5641" max="5887" width="8.81640625" style="2"/>
    <col min="5888" max="5888" width="16.08984375" style="2" customWidth="1"/>
    <col min="5889" max="5890" width="10.6328125" style="2" customWidth="1"/>
    <col min="5891" max="5891" width="9.1796875" style="2" customWidth="1"/>
    <col min="5892" max="5892" width="2.90625" style="2" bestFit="1" customWidth="1"/>
    <col min="5893" max="5896" width="10.6328125" style="2" customWidth="1"/>
    <col min="5897" max="6143" width="8.81640625" style="2"/>
    <col min="6144" max="6144" width="16.08984375" style="2" customWidth="1"/>
    <col min="6145" max="6146" width="10.6328125" style="2" customWidth="1"/>
    <col min="6147" max="6147" width="9.1796875" style="2" customWidth="1"/>
    <col min="6148" max="6148" width="2.90625" style="2" bestFit="1" customWidth="1"/>
    <col min="6149" max="6152" width="10.6328125" style="2" customWidth="1"/>
    <col min="6153" max="6399" width="8.81640625" style="2"/>
    <col min="6400" max="6400" width="16.08984375" style="2" customWidth="1"/>
    <col min="6401" max="6402" width="10.6328125" style="2" customWidth="1"/>
    <col min="6403" max="6403" width="9.1796875" style="2" customWidth="1"/>
    <col min="6404" max="6404" width="2.90625" style="2" bestFit="1" customWidth="1"/>
    <col min="6405" max="6408" width="10.6328125" style="2" customWidth="1"/>
    <col min="6409" max="6655" width="8.81640625" style="2"/>
    <col min="6656" max="6656" width="16.08984375" style="2" customWidth="1"/>
    <col min="6657" max="6658" width="10.6328125" style="2" customWidth="1"/>
    <col min="6659" max="6659" width="9.1796875" style="2" customWidth="1"/>
    <col min="6660" max="6660" width="2.90625" style="2" bestFit="1" customWidth="1"/>
    <col min="6661" max="6664" width="10.6328125" style="2" customWidth="1"/>
    <col min="6665" max="6911" width="8.81640625" style="2"/>
    <col min="6912" max="6912" width="16.08984375" style="2" customWidth="1"/>
    <col min="6913" max="6914" width="10.6328125" style="2" customWidth="1"/>
    <col min="6915" max="6915" width="9.1796875" style="2" customWidth="1"/>
    <col min="6916" max="6916" width="2.90625" style="2" bestFit="1" customWidth="1"/>
    <col min="6917" max="6920" width="10.6328125" style="2" customWidth="1"/>
    <col min="6921" max="7167" width="8.81640625" style="2"/>
    <col min="7168" max="7168" width="16.08984375" style="2" customWidth="1"/>
    <col min="7169" max="7170" width="10.6328125" style="2" customWidth="1"/>
    <col min="7171" max="7171" width="9.1796875" style="2" customWidth="1"/>
    <col min="7172" max="7172" width="2.90625" style="2" bestFit="1" customWidth="1"/>
    <col min="7173" max="7176" width="10.6328125" style="2" customWidth="1"/>
    <col min="7177" max="7423" width="8.81640625" style="2"/>
    <col min="7424" max="7424" width="16.08984375" style="2" customWidth="1"/>
    <col min="7425" max="7426" width="10.6328125" style="2" customWidth="1"/>
    <col min="7427" max="7427" width="9.1796875" style="2" customWidth="1"/>
    <col min="7428" max="7428" width="2.90625" style="2" bestFit="1" customWidth="1"/>
    <col min="7429" max="7432" width="10.6328125" style="2" customWidth="1"/>
    <col min="7433" max="7679" width="8.81640625" style="2"/>
    <col min="7680" max="7680" width="16.08984375" style="2" customWidth="1"/>
    <col min="7681" max="7682" width="10.6328125" style="2" customWidth="1"/>
    <col min="7683" max="7683" width="9.1796875" style="2" customWidth="1"/>
    <col min="7684" max="7684" width="2.90625" style="2" bestFit="1" customWidth="1"/>
    <col min="7685" max="7688" width="10.6328125" style="2" customWidth="1"/>
    <col min="7689" max="7935" width="8.81640625" style="2"/>
    <col min="7936" max="7936" width="16.08984375" style="2" customWidth="1"/>
    <col min="7937" max="7938" width="10.6328125" style="2" customWidth="1"/>
    <col min="7939" max="7939" width="9.1796875" style="2" customWidth="1"/>
    <col min="7940" max="7940" width="2.90625" style="2" bestFit="1" customWidth="1"/>
    <col min="7941" max="7944" width="10.6328125" style="2" customWidth="1"/>
    <col min="7945" max="8191" width="8.81640625" style="2"/>
    <col min="8192" max="8192" width="16.08984375" style="2" customWidth="1"/>
    <col min="8193" max="8194" width="10.6328125" style="2" customWidth="1"/>
    <col min="8195" max="8195" width="9.1796875" style="2" customWidth="1"/>
    <col min="8196" max="8196" width="2.90625" style="2" bestFit="1" customWidth="1"/>
    <col min="8197" max="8200" width="10.6328125" style="2" customWidth="1"/>
    <col min="8201" max="8447" width="8.81640625" style="2"/>
    <col min="8448" max="8448" width="16.08984375" style="2" customWidth="1"/>
    <col min="8449" max="8450" width="10.6328125" style="2" customWidth="1"/>
    <col min="8451" max="8451" width="9.1796875" style="2" customWidth="1"/>
    <col min="8452" max="8452" width="2.90625" style="2" bestFit="1" customWidth="1"/>
    <col min="8453" max="8456" width="10.6328125" style="2" customWidth="1"/>
    <col min="8457" max="8703" width="8.81640625" style="2"/>
    <col min="8704" max="8704" width="16.08984375" style="2" customWidth="1"/>
    <col min="8705" max="8706" width="10.6328125" style="2" customWidth="1"/>
    <col min="8707" max="8707" width="9.1796875" style="2" customWidth="1"/>
    <col min="8708" max="8708" width="2.90625" style="2" bestFit="1" customWidth="1"/>
    <col min="8709" max="8712" width="10.6328125" style="2" customWidth="1"/>
    <col min="8713" max="8959" width="8.81640625" style="2"/>
    <col min="8960" max="8960" width="16.08984375" style="2" customWidth="1"/>
    <col min="8961" max="8962" width="10.6328125" style="2" customWidth="1"/>
    <col min="8963" max="8963" width="9.1796875" style="2" customWidth="1"/>
    <col min="8964" max="8964" width="2.90625" style="2" bestFit="1" customWidth="1"/>
    <col min="8965" max="8968" width="10.6328125" style="2" customWidth="1"/>
    <col min="8969" max="9215" width="8.81640625" style="2"/>
    <col min="9216" max="9216" width="16.08984375" style="2" customWidth="1"/>
    <col min="9217" max="9218" width="10.6328125" style="2" customWidth="1"/>
    <col min="9219" max="9219" width="9.1796875" style="2" customWidth="1"/>
    <col min="9220" max="9220" width="2.90625" style="2" bestFit="1" customWidth="1"/>
    <col min="9221" max="9224" width="10.6328125" style="2" customWidth="1"/>
    <col min="9225" max="9471" width="8.81640625" style="2"/>
    <col min="9472" max="9472" width="16.08984375" style="2" customWidth="1"/>
    <col min="9473" max="9474" width="10.6328125" style="2" customWidth="1"/>
    <col min="9475" max="9475" width="9.1796875" style="2" customWidth="1"/>
    <col min="9476" max="9476" width="2.90625" style="2" bestFit="1" customWidth="1"/>
    <col min="9477" max="9480" width="10.6328125" style="2" customWidth="1"/>
    <col min="9481" max="9727" width="8.81640625" style="2"/>
    <col min="9728" max="9728" width="16.08984375" style="2" customWidth="1"/>
    <col min="9729" max="9730" width="10.6328125" style="2" customWidth="1"/>
    <col min="9731" max="9731" width="9.1796875" style="2" customWidth="1"/>
    <col min="9732" max="9732" width="2.90625" style="2" bestFit="1" customWidth="1"/>
    <col min="9733" max="9736" width="10.6328125" style="2" customWidth="1"/>
    <col min="9737" max="9983" width="8.81640625" style="2"/>
    <col min="9984" max="9984" width="16.08984375" style="2" customWidth="1"/>
    <col min="9985" max="9986" width="10.6328125" style="2" customWidth="1"/>
    <col min="9987" max="9987" width="9.1796875" style="2" customWidth="1"/>
    <col min="9988" max="9988" width="2.90625" style="2" bestFit="1" customWidth="1"/>
    <col min="9989" max="9992" width="10.6328125" style="2" customWidth="1"/>
    <col min="9993" max="10239" width="8.81640625" style="2"/>
    <col min="10240" max="10240" width="16.08984375" style="2" customWidth="1"/>
    <col min="10241" max="10242" width="10.6328125" style="2" customWidth="1"/>
    <col min="10243" max="10243" width="9.1796875" style="2" customWidth="1"/>
    <col min="10244" max="10244" width="2.90625" style="2" bestFit="1" customWidth="1"/>
    <col min="10245" max="10248" width="10.6328125" style="2" customWidth="1"/>
    <col min="10249" max="10495" width="8.81640625" style="2"/>
    <col min="10496" max="10496" width="16.08984375" style="2" customWidth="1"/>
    <col min="10497" max="10498" width="10.6328125" style="2" customWidth="1"/>
    <col min="10499" max="10499" width="9.1796875" style="2" customWidth="1"/>
    <col min="10500" max="10500" width="2.90625" style="2" bestFit="1" customWidth="1"/>
    <col min="10501" max="10504" width="10.6328125" style="2" customWidth="1"/>
    <col min="10505" max="10751" width="8.81640625" style="2"/>
    <col min="10752" max="10752" width="16.08984375" style="2" customWidth="1"/>
    <col min="10753" max="10754" width="10.6328125" style="2" customWidth="1"/>
    <col min="10755" max="10755" width="9.1796875" style="2" customWidth="1"/>
    <col min="10756" max="10756" width="2.90625" style="2" bestFit="1" customWidth="1"/>
    <col min="10757" max="10760" width="10.6328125" style="2" customWidth="1"/>
    <col min="10761" max="11007" width="8.81640625" style="2"/>
    <col min="11008" max="11008" width="16.08984375" style="2" customWidth="1"/>
    <col min="11009" max="11010" width="10.6328125" style="2" customWidth="1"/>
    <col min="11011" max="11011" width="9.1796875" style="2" customWidth="1"/>
    <col min="11012" max="11012" width="2.90625" style="2" bestFit="1" customWidth="1"/>
    <col min="11013" max="11016" width="10.6328125" style="2" customWidth="1"/>
    <col min="11017" max="11263" width="8.81640625" style="2"/>
    <col min="11264" max="11264" width="16.08984375" style="2" customWidth="1"/>
    <col min="11265" max="11266" width="10.6328125" style="2" customWidth="1"/>
    <col min="11267" max="11267" width="9.1796875" style="2" customWidth="1"/>
    <col min="11268" max="11268" width="2.90625" style="2" bestFit="1" customWidth="1"/>
    <col min="11269" max="11272" width="10.6328125" style="2" customWidth="1"/>
    <col min="11273" max="11519" width="8.81640625" style="2"/>
    <col min="11520" max="11520" width="16.08984375" style="2" customWidth="1"/>
    <col min="11521" max="11522" width="10.6328125" style="2" customWidth="1"/>
    <col min="11523" max="11523" width="9.1796875" style="2" customWidth="1"/>
    <col min="11524" max="11524" width="2.90625" style="2" bestFit="1" customWidth="1"/>
    <col min="11525" max="11528" width="10.6328125" style="2" customWidth="1"/>
    <col min="11529" max="11775" width="8.81640625" style="2"/>
    <col min="11776" max="11776" width="16.08984375" style="2" customWidth="1"/>
    <col min="11777" max="11778" width="10.6328125" style="2" customWidth="1"/>
    <col min="11779" max="11779" width="9.1796875" style="2" customWidth="1"/>
    <col min="11780" max="11780" width="2.90625" style="2" bestFit="1" customWidth="1"/>
    <col min="11781" max="11784" width="10.6328125" style="2" customWidth="1"/>
    <col min="11785" max="12031" width="8.81640625" style="2"/>
    <col min="12032" max="12032" width="16.08984375" style="2" customWidth="1"/>
    <col min="12033" max="12034" width="10.6328125" style="2" customWidth="1"/>
    <col min="12035" max="12035" width="9.1796875" style="2" customWidth="1"/>
    <col min="12036" max="12036" width="2.90625" style="2" bestFit="1" customWidth="1"/>
    <col min="12037" max="12040" width="10.6328125" style="2" customWidth="1"/>
    <col min="12041" max="12287" width="8.81640625" style="2"/>
    <col min="12288" max="12288" width="16.08984375" style="2" customWidth="1"/>
    <col min="12289" max="12290" width="10.6328125" style="2" customWidth="1"/>
    <col min="12291" max="12291" width="9.1796875" style="2" customWidth="1"/>
    <col min="12292" max="12292" width="2.90625" style="2" bestFit="1" customWidth="1"/>
    <col min="12293" max="12296" width="10.6328125" style="2" customWidth="1"/>
    <col min="12297" max="12543" width="8.81640625" style="2"/>
    <col min="12544" max="12544" width="16.08984375" style="2" customWidth="1"/>
    <col min="12545" max="12546" width="10.6328125" style="2" customWidth="1"/>
    <col min="12547" max="12547" width="9.1796875" style="2" customWidth="1"/>
    <col min="12548" max="12548" width="2.90625" style="2" bestFit="1" customWidth="1"/>
    <col min="12549" max="12552" width="10.6328125" style="2" customWidth="1"/>
    <col min="12553" max="12799" width="8.81640625" style="2"/>
    <col min="12800" max="12800" width="16.08984375" style="2" customWidth="1"/>
    <col min="12801" max="12802" width="10.6328125" style="2" customWidth="1"/>
    <col min="12803" max="12803" width="9.1796875" style="2" customWidth="1"/>
    <col min="12804" max="12804" width="2.90625" style="2" bestFit="1" customWidth="1"/>
    <col min="12805" max="12808" width="10.6328125" style="2" customWidth="1"/>
    <col min="12809" max="13055" width="8.81640625" style="2"/>
    <col min="13056" max="13056" width="16.08984375" style="2" customWidth="1"/>
    <col min="13057" max="13058" width="10.6328125" style="2" customWidth="1"/>
    <col min="13059" max="13059" width="9.1796875" style="2" customWidth="1"/>
    <col min="13060" max="13060" width="2.90625" style="2" bestFit="1" customWidth="1"/>
    <col min="13061" max="13064" width="10.6328125" style="2" customWidth="1"/>
    <col min="13065" max="13311" width="8.81640625" style="2"/>
    <col min="13312" max="13312" width="16.08984375" style="2" customWidth="1"/>
    <col min="13313" max="13314" width="10.6328125" style="2" customWidth="1"/>
    <col min="13315" max="13315" width="9.1796875" style="2" customWidth="1"/>
    <col min="13316" max="13316" width="2.90625" style="2" bestFit="1" customWidth="1"/>
    <col min="13317" max="13320" width="10.6328125" style="2" customWidth="1"/>
    <col min="13321" max="13567" width="8.81640625" style="2"/>
    <col min="13568" max="13568" width="16.08984375" style="2" customWidth="1"/>
    <col min="13569" max="13570" width="10.6328125" style="2" customWidth="1"/>
    <col min="13571" max="13571" width="9.1796875" style="2" customWidth="1"/>
    <col min="13572" max="13572" width="2.90625" style="2" bestFit="1" customWidth="1"/>
    <col min="13573" max="13576" width="10.6328125" style="2" customWidth="1"/>
    <col min="13577" max="13823" width="8.81640625" style="2"/>
    <col min="13824" max="13824" width="16.08984375" style="2" customWidth="1"/>
    <col min="13825" max="13826" width="10.6328125" style="2" customWidth="1"/>
    <col min="13827" max="13827" width="9.1796875" style="2" customWidth="1"/>
    <col min="13828" max="13828" width="2.90625" style="2" bestFit="1" customWidth="1"/>
    <col min="13829" max="13832" width="10.6328125" style="2" customWidth="1"/>
    <col min="13833" max="14079" width="8.81640625" style="2"/>
    <col min="14080" max="14080" width="16.08984375" style="2" customWidth="1"/>
    <col min="14081" max="14082" width="10.6328125" style="2" customWidth="1"/>
    <col min="14083" max="14083" width="9.1796875" style="2" customWidth="1"/>
    <col min="14084" max="14084" width="2.90625" style="2" bestFit="1" customWidth="1"/>
    <col min="14085" max="14088" width="10.6328125" style="2" customWidth="1"/>
    <col min="14089" max="14335" width="8.81640625" style="2"/>
    <col min="14336" max="14336" width="16.08984375" style="2" customWidth="1"/>
    <col min="14337" max="14338" width="10.6328125" style="2" customWidth="1"/>
    <col min="14339" max="14339" width="9.1796875" style="2" customWidth="1"/>
    <col min="14340" max="14340" width="2.90625" style="2" bestFit="1" customWidth="1"/>
    <col min="14341" max="14344" width="10.6328125" style="2" customWidth="1"/>
    <col min="14345" max="14591" width="8.81640625" style="2"/>
    <col min="14592" max="14592" width="16.08984375" style="2" customWidth="1"/>
    <col min="14593" max="14594" width="10.6328125" style="2" customWidth="1"/>
    <col min="14595" max="14595" width="9.1796875" style="2" customWidth="1"/>
    <col min="14596" max="14596" width="2.90625" style="2" bestFit="1" customWidth="1"/>
    <col min="14597" max="14600" width="10.6328125" style="2" customWidth="1"/>
    <col min="14601" max="14847" width="8.81640625" style="2"/>
    <col min="14848" max="14848" width="16.08984375" style="2" customWidth="1"/>
    <col min="14849" max="14850" width="10.6328125" style="2" customWidth="1"/>
    <col min="14851" max="14851" width="9.1796875" style="2" customWidth="1"/>
    <col min="14852" max="14852" width="2.90625" style="2" bestFit="1" customWidth="1"/>
    <col min="14853" max="14856" width="10.6328125" style="2" customWidth="1"/>
    <col min="14857" max="15103" width="8.81640625" style="2"/>
    <col min="15104" max="15104" width="16.08984375" style="2" customWidth="1"/>
    <col min="15105" max="15106" width="10.6328125" style="2" customWidth="1"/>
    <col min="15107" max="15107" width="9.1796875" style="2" customWidth="1"/>
    <col min="15108" max="15108" width="2.90625" style="2" bestFit="1" customWidth="1"/>
    <col min="15109" max="15112" width="10.6328125" style="2" customWidth="1"/>
    <col min="15113" max="15359" width="8.81640625" style="2"/>
    <col min="15360" max="15360" width="16.08984375" style="2" customWidth="1"/>
    <col min="15361" max="15362" width="10.6328125" style="2" customWidth="1"/>
    <col min="15363" max="15363" width="9.1796875" style="2" customWidth="1"/>
    <col min="15364" max="15364" width="2.90625" style="2" bestFit="1" customWidth="1"/>
    <col min="15365" max="15368" width="10.6328125" style="2" customWidth="1"/>
    <col min="15369" max="15615" width="8.81640625" style="2"/>
    <col min="15616" max="15616" width="16.08984375" style="2" customWidth="1"/>
    <col min="15617" max="15618" width="10.6328125" style="2" customWidth="1"/>
    <col min="15619" max="15619" width="9.1796875" style="2" customWidth="1"/>
    <col min="15620" max="15620" width="2.90625" style="2" bestFit="1" customWidth="1"/>
    <col min="15621" max="15624" width="10.6328125" style="2" customWidth="1"/>
    <col min="15625" max="15871" width="8.81640625" style="2"/>
    <col min="15872" max="15872" width="16.08984375" style="2" customWidth="1"/>
    <col min="15873" max="15874" width="10.6328125" style="2" customWidth="1"/>
    <col min="15875" max="15875" width="9.1796875" style="2" customWidth="1"/>
    <col min="15876" max="15876" width="2.90625" style="2" bestFit="1" customWidth="1"/>
    <col min="15877" max="15880" width="10.6328125" style="2" customWidth="1"/>
    <col min="15881" max="16127" width="8.81640625" style="2"/>
    <col min="16128" max="16128" width="16.08984375" style="2" customWidth="1"/>
    <col min="16129" max="16130" width="10.6328125" style="2" customWidth="1"/>
    <col min="16131" max="16131" width="9.1796875" style="2" customWidth="1"/>
    <col min="16132" max="16132" width="2.90625" style="2" bestFit="1" customWidth="1"/>
    <col min="16133" max="16136" width="10.6328125" style="2" customWidth="1"/>
    <col min="16137" max="16383" width="8.81640625" style="2"/>
    <col min="16384" max="16384" width="9" style="2" customWidth="1"/>
  </cols>
  <sheetData>
    <row r="1" spans="1:16" ht="22" customHeight="1">
      <c r="A1" s="33" t="s">
        <v>259</v>
      </c>
      <c r="B1" s="187"/>
      <c r="C1" s="187"/>
      <c r="D1" s="187"/>
      <c r="E1" s="187"/>
      <c r="F1" s="187"/>
      <c r="G1" s="188"/>
    </row>
    <row r="2" spans="1:16" ht="15" customHeight="1" thickBot="1">
      <c r="A2" s="1" t="s">
        <v>284</v>
      </c>
      <c r="B2" s="14"/>
      <c r="C2" s="1"/>
      <c r="D2" s="1"/>
      <c r="E2" s="1"/>
      <c r="F2" s="1"/>
      <c r="G2" s="189" t="s">
        <v>162</v>
      </c>
      <c r="H2" s="189"/>
    </row>
    <row r="3" spans="1:16" ht="18" thickBot="1">
      <c r="B3" s="1"/>
      <c r="C3" s="1"/>
      <c r="D3" s="1"/>
      <c r="E3" s="1"/>
      <c r="G3" s="190">
        <v>1</v>
      </c>
      <c r="H3" s="191"/>
      <c r="I3" s="27" t="s">
        <v>163</v>
      </c>
      <c r="O3" s="29"/>
      <c r="P3" s="34"/>
    </row>
    <row r="4" spans="1:16" ht="17.5">
      <c r="A4" s="1"/>
      <c r="B4" s="1"/>
      <c r="C4" s="1"/>
      <c r="D4" s="1"/>
      <c r="E4" s="1"/>
      <c r="F4" s="1"/>
      <c r="G4" s="1"/>
      <c r="H4" s="1"/>
      <c r="I4" s="35" t="s">
        <v>260</v>
      </c>
      <c r="J4" s="17"/>
      <c r="O4" s="29"/>
      <c r="P4" s="34"/>
    </row>
    <row r="5" spans="1:16" ht="26.25" customHeight="1">
      <c r="A5" s="3" t="s">
        <v>165</v>
      </c>
      <c r="B5" s="3"/>
      <c r="C5" s="3"/>
      <c r="D5" s="1"/>
      <c r="E5" s="1"/>
      <c r="F5" s="4" t="s">
        <v>160</v>
      </c>
      <c r="G5" s="192" t="str">
        <f>IF($G$3="","",(TEXT(VLOOKUP($G$3,'【記入例】①管理台帳 '!$D:$V,19,FALSE)&amp;"","#,##0")))</f>
        <v/>
      </c>
      <c r="H5" s="193"/>
      <c r="O5" s="29"/>
      <c r="P5" s="34"/>
    </row>
    <row r="6" spans="1:16" ht="19.5" customHeight="1">
      <c r="A6" s="194" t="s">
        <v>166</v>
      </c>
      <c r="B6" s="195"/>
      <c r="C6" s="195"/>
      <c r="D6" s="195"/>
      <c r="E6" s="195"/>
      <c r="F6" s="195"/>
      <c r="G6" s="195"/>
      <c r="H6" s="196"/>
      <c r="O6" s="29"/>
      <c r="P6" s="34"/>
    </row>
    <row r="7" spans="1:16" ht="27" customHeight="1">
      <c r="A7" s="21" t="s">
        <v>167</v>
      </c>
      <c r="B7" s="239" t="str">
        <f>IF($G$3="","",'【記入例】①管理台帳 '!E6&amp;"")</f>
        <v>1717K0xxxx</v>
      </c>
      <c r="C7" s="240"/>
      <c r="D7" s="240"/>
      <c r="E7" s="240"/>
      <c r="F7" s="240"/>
      <c r="G7" s="240"/>
      <c r="H7" s="241"/>
      <c r="O7" s="29"/>
      <c r="P7" s="34"/>
    </row>
    <row r="8" spans="1:16" ht="27" customHeight="1">
      <c r="A8" s="22" t="s">
        <v>168</v>
      </c>
      <c r="B8" s="239" t="str">
        <f>IF($G$3="","",'【記入例】①管理台帳 '!F6&amp;"")</f>
        <v>科研費（代表課題）</v>
      </c>
      <c r="C8" s="240"/>
      <c r="D8" s="240"/>
      <c r="E8" s="240"/>
      <c r="F8" s="240"/>
      <c r="G8" s="240"/>
      <c r="H8" s="241"/>
      <c r="O8" s="29"/>
      <c r="P8" s="34"/>
    </row>
    <row r="9" spans="1:16" ht="33.75" customHeight="1">
      <c r="A9" s="13" t="s">
        <v>169</v>
      </c>
      <c r="B9" s="239" t="str">
        <f>IF($G$3="","",'【記入例】①管理台帳 '!G6&amp;"")</f>
        <v>教授</v>
      </c>
      <c r="C9" s="240"/>
      <c r="D9" s="240"/>
      <c r="E9" s="240"/>
      <c r="F9" s="240"/>
      <c r="G9" s="240"/>
      <c r="H9" s="241"/>
      <c r="K9" s="23"/>
      <c r="O9" s="29"/>
      <c r="P9" s="34"/>
    </row>
    <row r="10" spans="1:16" ht="33.75" customHeight="1">
      <c r="A10" s="13" t="s">
        <v>170</v>
      </c>
      <c r="B10" s="239" t="str">
        <f>IF($G$3="","",'【記入例】①管理台帳 '!H6&amp;"")</f>
        <v>横市　太郎</v>
      </c>
      <c r="C10" s="240"/>
      <c r="D10" s="240"/>
      <c r="E10" s="240"/>
      <c r="F10" s="240"/>
      <c r="G10" s="240"/>
      <c r="H10" s="241"/>
      <c r="K10" s="23"/>
      <c r="O10" s="29"/>
      <c r="P10" s="34"/>
    </row>
    <row r="11" spans="1:16" ht="48" customHeight="1">
      <c r="A11" s="13" t="s">
        <v>261</v>
      </c>
      <c r="B11" s="239" t="str">
        <f>IF($G$3="","",'【記入例】①管理台帳 '!I6&amp;"")</f>
        <v>生理学</v>
      </c>
      <c r="C11" s="240"/>
      <c r="D11" s="240"/>
      <c r="E11" s="240"/>
      <c r="F11" s="240"/>
      <c r="G11" s="240"/>
      <c r="H11" s="241"/>
      <c r="J11" s="36"/>
      <c r="K11" s="34"/>
    </row>
    <row r="12" spans="1:16" ht="29.25" customHeight="1">
      <c r="A12" s="5" t="s">
        <v>171</v>
      </c>
      <c r="B12" s="20" t="s">
        <v>172</v>
      </c>
      <c r="C12" s="242" t="str">
        <f>IF($G$3="","",(TEXT(VLOOKUP($G$3,'【記入例】①管理台帳 '!$D:$U,7,FALSE)&amp;"","#,##0")))</f>
        <v>20,000</v>
      </c>
      <c r="D12" s="242" t="e">
        <f>IF($G$3="","",(TEXT(VLOOKUP($G$3,#REF!,8,FALSE)&amp;"","#,##0")))</f>
        <v>#REF!</v>
      </c>
      <c r="E12" s="243"/>
      <c r="F12" s="243"/>
      <c r="G12" s="243"/>
      <c r="H12" s="244"/>
      <c r="O12" s="29"/>
      <c r="P12" s="34"/>
    </row>
    <row r="13" spans="1:16" ht="34.5" customHeight="1">
      <c r="A13" s="6" t="s">
        <v>173</v>
      </c>
      <c r="B13" s="273" t="str">
        <f>IF($G$3="","",(VLOOKUP($G$3,'【記入例】①管理台帳 '!D:U,9,FALSE)&amp;""))</f>
        <v>○○○株式会社</v>
      </c>
      <c r="C13" s="274"/>
      <c r="D13" s="274"/>
      <c r="E13" s="274"/>
      <c r="F13" s="274"/>
      <c r="G13" s="274"/>
      <c r="H13" s="275"/>
      <c r="O13" s="29"/>
      <c r="P13" s="34"/>
    </row>
    <row r="14" spans="1:16" ht="54.65" customHeight="1">
      <c r="A14" s="6" t="s">
        <v>174</v>
      </c>
      <c r="B14" s="258" t="str">
        <f>IF($G$3="","",(VLOOKUP($G$3,'【記入例】①管理台帳 '!D:U,10,FALSE)&amp;""))</f>
        <v>A4ペーパー</v>
      </c>
      <c r="C14" s="259"/>
      <c r="D14" s="259"/>
      <c r="E14" s="259"/>
      <c r="F14" s="259"/>
      <c r="G14" s="259"/>
      <c r="H14" s="260"/>
      <c r="O14" s="29"/>
      <c r="P14" s="34"/>
    </row>
    <row r="15" spans="1:16" ht="12" customHeight="1">
      <c r="A15" s="261" t="s">
        <v>288</v>
      </c>
      <c r="B15" s="263" t="s">
        <v>175</v>
      </c>
      <c r="C15" s="264"/>
      <c r="D15" s="264"/>
      <c r="E15" s="264"/>
      <c r="F15" s="264"/>
      <c r="G15" s="264"/>
      <c r="H15" s="265"/>
      <c r="O15" s="29"/>
      <c r="P15" s="34"/>
    </row>
    <row r="16" spans="1:16" ht="61.5" customHeight="1">
      <c r="A16" s="262"/>
      <c r="B16" s="266" t="str">
        <f>IF($G$3="","",(VLOOKUP($G$3,'【記入例】①管理台帳 '!D:U,11,FALSE)&amp;""))</f>
        <v/>
      </c>
      <c r="C16" s="267"/>
      <c r="D16" s="267"/>
      <c r="E16" s="267"/>
      <c r="F16" s="267"/>
      <c r="G16" s="267"/>
      <c r="H16" s="268"/>
      <c r="O16" s="29"/>
      <c r="P16" s="34"/>
    </row>
    <row r="17" spans="1:16" ht="15" customHeight="1">
      <c r="O17" s="29"/>
      <c r="P17" s="34"/>
    </row>
    <row r="18" spans="1:16" ht="36.75" customHeight="1">
      <c r="A18" s="269"/>
      <c r="B18" s="269"/>
      <c r="O18" s="29"/>
      <c r="P18" s="34"/>
    </row>
    <row r="19" spans="1:16" ht="18" customHeight="1">
      <c r="A19" s="270" t="s">
        <v>176</v>
      </c>
      <c r="B19" s="271"/>
      <c r="C19" s="271"/>
      <c r="D19" s="271"/>
      <c r="E19" s="271"/>
      <c r="F19" s="271"/>
      <c r="G19" s="271"/>
      <c r="H19" s="272"/>
    </row>
    <row r="20" spans="1:16" ht="27.75" customHeight="1">
      <c r="A20" s="248" t="s">
        <v>177</v>
      </c>
      <c r="B20" s="250" t="str">
        <f>IF($G$3="","",(VLOOKUP($G$3,'【記入例】①管理台帳 '!D:U,12,FALSE)&amp;""))</f>
        <v/>
      </c>
      <c r="C20" s="251" t="e">
        <f>VLOOKUP($G$3,#REF!, 20, FALSE)&amp; ""</f>
        <v>#REF!</v>
      </c>
      <c r="D20" s="28" t="s">
        <v>178</v>
      </c>
      <c r="E20" s="252" t="str">
        <f>IF($G$3="","",(VLOOKUP($G$3,'【記入例】①管理台帳 '!D:U,13,FALSE)&amp;""))</f>
        <v/>
      </c>
      <c r="F20" s="252" t="e">
        <f>VLOOKUP($G$3,#REF!, 20, FALSE)&amp; ""</f>
        <v>#REF!</v>
      </c>
      <c r="G20" s="253" t="s">
        <v>179</v>
      </c>
      <c r="H20" s="254"/>
    </row>
    <row r="21" spans="1:16" ht="27.75" customHeight="1">
      <c r="A21" s="249"/>
      <c r="B21" s="12" t="s">
        <v>180</v>
      </c>
      <c r="C21" s="11" t="str">
        <f>IF($G$3="","",(VLOOKUP($G$3,'【記入例】①管理台帳 '!D:U,14,FALSE)&amp;""))</f>
        <v/>
      </c>
      <c r="D21" s="255" t="s">
        <v>181</v>
      </c>
      <c r="E21" s="255"/>
      <c r="F21" s="256" t="str">
        <f>IF($G$3="","",(VLOOKUP($G$3,'【記入例】①管理台帳 '!D:U,15,FALSE)&amp;""))</f>
        <v/>
      </c>
      <c r="G21" s="256" t="e">
        <f>IF($G$3="","",(VLOOKUP($G$3,#REF!,19,FALSE)&amp;""))</f>
        <v>#REF!</v>
      </c>
      <c r="H21" s="257" t="e">
        <f>IF($G$3="","",(VLOOKUP($G$3,#REF!,19,FALSE)&amp;""))</f>
        <v>#REF!</v>
      </c>
    </row>
    <row r="25" spans="1:16">
      <c r="A25" s="245" t="s">
        <v>182</v>
      </c>
      <c r="B25" s="246"/>
      <c r="D25" s="7"/>
      <c r="E25" s="7"/>
      <c r="F25" s="7" t="s">
        <v>183</v>
      </c>
      <c r="G25" s="7" t="s">
        <v>184</v>
      </c>
      <c r="H25" s="7" t="s">
        <v>185</v>
      </c>
    </row>
    <row r="26" spans="1:16" ht="44.25" customHeight="1">
      <c r="A26" s="247"/>
      <c r="B26" s="193"/>
      <c r="D26" s="8"/>
      <c r="E26" s="8"/>
      <c r="F26" s="8"/>
      <c r="G26" s="8"/>
      <c r="H26" s="8"/>
    </row>
    <row r="27" spans="1:16">
      <c r="D27" s="9" t="s">
        <v>186</v>
      </c>
      <c r="E27" s="7"/>
      <c r="F27" s="7" t="s">
        <v>183</v>
      </c>
      <c r="G27" s="7" t="s">
        <v>184</v>
      </c>
      <c r="H27" s="7" t="s">
        <v>185</v>
      </c>
    </row>
    <row r="28" spans="1:16" ht="44.25" customHeight="1">
      <c r="D28" s="10" t="s">
        <v>187</v>
      </c>
      <c r="E28" s="8"/>
      <c r="F28" s="8"/>
      <c r="G28" s="8"/>
      <c r="H28" s="8"/>
    </row>
  </sheetData>
  <dataConsolidate/>
  <mergeCells count="27">
    <mergeCell ref="A25:B25"/>
    <mergeCell ref="A26:B26"/>
    <mergeCell ref="B11:H11"/>
    <mergeCell ref="A20:A21"/>
    <mergeCell ref="B20:C20"/>
    <mergeCell ref="E20:F20"/>
    <mergeCell ref="G20:H20"/>
    <mergeCell ref="D21:E21"/>
    <mergeCell ref="F21:H21"/>
    <mergeCell ref="B14:H14"/>
    <mergeCell ref="A15:A16"/>
    <mergeCell ref="B15:H15"/>
    <mergeCell ref="B16:H16"/>
    <mergeCell ref="A18:B18"/>
    <mergeCell ref="A19:H19"/>
    <mergeCell ref="B13:H13"/>
    <mergeCell ref="B1:G1"/>
    <mergeCell ref="G2:H2"/>
    <mergeCell ref="G3:H3"/>
    <mergeCell ref="G5:H5"/>
    <mergeCell ref="A6:H6"/>
    <mergeCell ref="B7:H7"/>
    <mergeCell ref="B8:H8"/>
    <mergeCell ref="B9:H9"/>
    <mergeCell ref="B10:H10"/>
    <mergeCell ref="C12:D12"/>
    <mergeCell ref="E12:H12"/>
  </mergeCells>
  <phoneticPr fontId="3"/>
  <dataValidations count="2">
    <dataValidation allowBlank="1" showInputMessage="1" showErrorMessage="1" prompt="この欄には、発注・支払の内容について、承諾の意思を表示する意味で押印します。" sqref="A26:B26" xr:uid="{B1E109B2-517A-4BCD-9BF9-AE38412E2A78}"/>
    <dataValidation type="list" allowBlank="1" showInputMessage="1" showErrorMessage="1" prompt="当座の場合はプルダウンで「当座」に変更してください。" sqref="B21" xr:uid="{F3DDC728-632C-4D1A-ADE0-68EB62350F4D}">
      <formula1>"普通,当座"</formula1>
    </dataValidation>
  </dataValidations>
  <printOptions horizontalCentered="1" verticalCentered="1"/>
  <pageMargins left="0.59055118110236227" right="0.59055118110236227" top="0.78740157480314965" bottom="0.78740157480314965" header="0.51181102362204722" footer="0.51181102362204722"/>
  <pageSetup paperSize="9" scale="94" firstPageNumber="39" orientation="portrait" useFirstPageNumber="1" r:id="rId1"/>
  <headerFooter alignWithMargins="0"/>
  <ignoredErrors>
    <ignoredError sqref="B7:B11 B13 B16 B20 E20 C21 F21 G5"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資産種別コード</vt:lpstr>
      <vt:lpstr>①管理台帳</vt:lpstr>
      <vt:lpstr>➁発議書（様式）</vt:lpstr>
      <vt:lpstr>【記入例】①管理台帳 </vt:lpstr>
      <vt:lpstr>【記入例】➁発議書</vt:lpstr>
      <vt:lpstr>【記入例】➁発議書!Print_Area</vt:lpstr>
      <vt:lpstr>①管理台帳!Print_Area</vt:lpstr>
      <vt:lpstr>'➁発議書（様式）'!Print_Area</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研究基盤課</dc:creator>
  <cp:keywords/>
  <dc:description/>
  <cp:lastModifiedBy>加藤　駿明（横浜市大　研究基盤課）</cp:lastModifiedBy>
  <cp:revision/>
  <dcterms:created xsi:type="dcterms:W3CDTF">2017-04-16T06:50:31Z</dcterms:created>
  <dcterms:modified xsi:type="dcterms:W3CDTF">2024-05-07T06:39:56Z</dcterms:modified>
  <cp:category/>
  <cp:contentStatus/>
</cp:coreProperties>
</file>